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943" activeTab="5"/>
  </bookViews>
  <sheets>
    <sheet name="KOPT" sheetId="1" r:id="rId1"/>
    <sheet name="2.KOPS" sheetId="2" r:id="rId2"/>
    <sheet name="2-1_BŪVL" sheetId="3" r:id="rId3"/>
    <sheet name="2-2_DEM" sheetId="4" r:id="rId4"/>
    <sheet name="2-3_Fas" sheetId="5" r:id="rId5"/>
    <sheet name="2-4_Labiek" sheetId="6" r:id="rId6"/>
    <sheet name="2-5_LK" sheetId="7" r:id="rId7"/>
  </sheets>
  <externalReferences>
    <externalReference r:id="rId10"/>
    <externalReference r:id="rId11"/>
  </externalReferences>
  <definedNames>
    <definedName name="_xlfn.AGGREGATE" hidden="1">#NAME?</definedName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#REF!</definedName>
    <definedName name="_xlnm.Print_Area_5">#REF!</definedName>
    <definedName name="_xlnm.Print_Area_6">#REF!</definedName>
    <definedName name="_xlnm.Print_Area_7">#REF!</definedName>
    <definedName name="_xlnm.Print_Titles">#REF!</definedName>
    <definedName name="_xlnm.Print_Titles_1">#REF!</definedName>
    <definedName name="_xlnm.Print_Titles_2">#REF!</definedName>
    <definedName name="_xlnm.Print_Titles_3">#REF!</definedName>
    <definedName name="_xlnm.Print_Titles_4">#REF!</definedName>
    <definedName name="_xlnm.Print_Titles_5">#REF!</definedName>
    <definedName name="Excel_BuiltIn_Print_Area_6">#REF!</definedName>
    <definedName name="Excel_BuiltIn_Print_Area_7">#REF!</definedName>
    <definedName name="Excel_BuiltIn_Print_Titles_4">#REF!</definedName>
    <definedName name="Excel_BuiltIn_Print_Titles_5">#REF!</definedName>
    <definedName name="Margin">#REF!</definedName>
    <definedName name="_xlnm.Print_Area" localSheetId="1">'2.KOPS'!$A$1:$I$39</definedName>
    <definedName name="_xlnm.Print_Area" localSheetId="2">'2-1_BŪVL'!$A$1:$P$38</definedName>
    <definedName name="_xlnm.Print_Area" localSheetId="3">'2-2_DEM'!$A$1:$P$34</definedName>
    <definedName name="_xlnm.Print_Area" localSheetId="4">'2-3_Fas'!$A$1:$P$66</definedName>
    <definedName name="_xlnm.Print_Area" localSheetId="5">'2-4_Labiek'!$A$1:$P$61</definedName>
    <definedName name="_xlnm.Print_Area" localSheetId="6">'2-5_LK'!$A$1:$P$32</definedName>
    <definedName name="_xlnm.Print_Area" localSheetId="0">'KOPT'!$A$1:$E$38</definedName>
    <definedName name="_xlnm.Print_Titles" localSheetId="2">'2-1_BŪVL'!$11:$12</definedName>
    <definedName name="_xlnm.Print_Titles" localSheetId="3">'2-2_DEM'!$11:$12</definedName>
    <definedName name="_xlnm.Print_Titles" localSheetId="4">'2-3_Fas'!$11:$12</definedName>
    <definedName name="_xlnm.Print_Titles" localSheetId="5">'2-4_Labiek'!$11:$12</definedName>
    <definedName name="_xlnm.Print_Titles" localSheetId="6">'2-5_LK'!$11:$12</definedName>
  </definedNames>
  <calcPr fullCalcOnLoad="1" fullPrecision="0"/>
</workbook>
</file>

<file path=xl/sharedStrings.xml><?xml version="1.0" encoding="utf-8"?>
<sst xmlns="http://schemas.openxmlformats.org/spreadsheetml/2006/main" count="463" uniqueCount="178">
  <si>
    <t>Nr.p.k.</t>
  </si>
  <si>
    <t>Mērv.</t>
  </si>
  <si>
    <t>m</t>
  </si>
  <si>
    <t>Par kopējo summu, EUR</t>
  </si>
  <si>
    <t>Tāmes izmaksas (EUR)</t>
  </si>
  <si>
    <t>materiāli (EUR)</t>
  </si>
  <si>
    <t>mehānismi (EUR)</t>
  </si>
  <si>
    <t>2-2</t>
  </si>
  <si>
    <t>kompl.</t>
  </si>
  <si>
    <t>t.m.</t>
  </si>
  <si>
    <t>gab.</t>
  </si>
  <si>
    <t>Sertifikāta Nr.</t>
  </si>
  <si>
    <t>Labiekārtošanas darbi</t>
  </si>
  <si>
    <t>m²</t>
  </si>
  <si>
    <t>m³</t>
  </si>
  <si>
    <t>Būvrgužu savākšana un iekraušana konteinerī</t>
  </si>
  <si>
    <t>celtniecības maisi</t>
  </si>
  <si>
    <t>konteineru noma 16m³ konteineri</t>
  </si>
  <si>
    <t>Termiski saistītais ģeotekstīlu ar stiepes stiprību 15kN/m</t>
  </si>
  <si>
    <t>Sijāta rupja smilts (fr.0-5mm),h=3cm</t>
  </si>
  <si>
    <t>Šķembu maisījums (fr.0-45mm),h=15cm</t>
  </si>
  <si>
    <t>Vidēji rupja smilts ar filtrācijas koeficientu &gt; 1m/dnn, h=30cm</t>
  </si>
  <si>
    <t>Apzaļumošana nostiprināšana ar augu zemi, h=10cm</t>
  </si>
  <si>
    <t>t.m</t>
  </si>
  <si>
    <t>vietas</t>
  </si>
  <si>
    <t>Krustošanās ar apakšzemes komunikācijām</t>
  </si>
  <si>
    <t>Daudz.</t>
  </si>
  <si>
    <t>Tāmes izmaksa</t>
  </si>
  <si>
    <t>EUR</t>
  </si>
  <si>
    <t xml:space="preserve">Tāme sastādīta :  </t>
  </si>
  <si>
    <t>Nr. p. k.</t>
  </si>
  <si>
    <t>Kods</t>
  </si>
  <si>
    <t>Darba nosaukums</t>
  </si>
  <si>
    <t>Vienības izmaksas, EUR</t>
  </si>
  <si>
    <t>Kopā uz visu apjomu, EUR</t>
  </si>
  <si>
    <t>Laika norma (c/h)</t>
  </si>
  <si>
    <t>Darba samaksas likme  (EUR/h)</t>
  </si>
  <si>
    <t>darba alga (Euro)</t>
  </si>
  <si>
    <t>materiāli      (Euro)</t>
  </si>
  <si>
    <t>mehānismi (Euro)</t>
  </si>
  <si>
    <t>kopā         (Euro)</t>
  </si>
  <si>
    <t>Darbietilpība (c/h)</t>
  </si>
  <si>
    <t>summa  (Euro)</t>
  </si>
  <si>
    <t>līg.c.</t>
  </si>
  <si>
    <t>Kopā</t>
  </si>
  <si>
    <t>Materiālu transporta izdevumi, izkraušanas izmaksas</t>
  </si>
  <si>
    <t>Tiešās izmaksas kopā</t>
  </si>
  <si>
    <t>Sastādīja</t>
  </si>
  <si>
    <t>Pārbaudīja</t>
  </si>
  <si>
    <t>(paraksts un tā atšifrējums, datums)</t>
  </si>
  <si>
    <t>Kopējā darbietilpība, c/h</t>
  </si>
  <si>
    <t>Tāmes Nr.</t>
  </si>
  <si>
    <t>Darba veids</t>
  </si>
  <si>
    <t>tai skaitā</t>
  </si>
  <si>
    <t>Darb-
ietilpība
 (c/h)</t>
  </si>
  <si>
    <t>darba  alga (EUR)</t>
  </si>
  <si>
    <t>Būvlaukuma izmaksas</t>
  </si>
  <si>
    <t>Virsizdevumi</t>
  </si>
  <si>
    <t xml:space="preserve">Peļņa </t>
  </si>
  <si>
    <t>Darba devēja sociālais nodoklis</t>
  </si>
  <si>
    <t>Kopā bez PVN:</t>
  </si>
  <si>
    <t>Objekta nosaukums: Ēkas cokola, telpu grupas un pagalma atjaunošana un pārbūve Kuldīgas novada pašvaldības policijas darba nodrošināšanai</t>
  </si>
  <si>
    <t>Objekta adrese: Strautu ielā 1, Kuldīgā, Kuldīgas novadā</t>
  </si>
  <si>
    <t>Būves nosaukums: Kuldīgas novada pašvaldības policijas ēka</t>
  </si>
  <si>
    <t>Demontāzas darbi</t>
  </si>
  <si>
    <t>Grants seguma atjaunošana</t>
  </si>
  <si>
    <t>Lokālā tāme Nr. 2-2</t>
  </si>
  <si>
    <t>Tāme sastādīta, pamatojoties uz GP daļas rasējumiem</t>
  </si>
  <si>
    <t>t/m</t>
  </si>
  <si>
    <t>Lokālā tāme Nr. 2-4</t>
  </si>
  <si>
    <t>Lokālā tāme Nr. 2-5</t>
  </si>
  <si>
    <t>1. Cokola atjaunošana</t>
  </si>
  <si>
    <t>Grunts ap pamatiem atrakšana</t>
  </si>
  <si>
    <t>Cokola attīrīšana no cementa javas apmetuma (izdrupušos elementus jāattīra, irdenas un drūpošas mūra šuves mehāniski attīra 20mm dziļumā)</t>
  </si>
  <si>
    <t>Sanācijas apmetuma izveide vairākā kārtās, piem. SAKRET SPG 40mm biezumā</t>
  </si>
  <si>
    <t>Sanācijas saķeres apmetums SAKRET SAS~5mm biezumā</t>
  </si>
  <si>
    <t>Smalkā sanācijas apmetuma izveide, piem. SAKRET SFP ~10mm biezumā</t>
  </si>
  <si>
    <t>Sienu gruntēšana (silikāta grunts SAKRET KS P)</t>
  </si>
  <si>
    <t>Stūra profila ar lāseni montāža</t>
  </si>
  <si>
    <t>2. Pamatu vertikālās hidroizolācijas ierīkošana</t>
  </si>
  <si>
    <t>Vidēji rupja smilts ar filtrācijas koeficientu &gt; 1m/dnn</t>
  </si>
  <si>
    <t>Sijāta rupja smilts (fr.0-5mm), h=3cm</t>
  </si>
  <si>
    <t>Attīrīt fasādi no cementa javas apmetuma un bojājumiem</t>
  </si>
  <si>
    <t>Sienu gruntēšana ar dziļo grunti SAKRET TGW</t>
  </si>
  <si>
    <t>Labot bojātās vietas Kaļķapmetumu  java SAKRET HML-4</t>
  </si>
  <si>
    <t>Izlīdzināt sienu ar kaļķa smalko apmetumu SAKRET HML-1</t>
  </si>
  <si>
    <t>Sienu gruntēšana (Silikāta grunts SAKRET KS)</t>
  </si>
  <si>
    <t>Tāme sastādīta, pamatojoties uz AR, GP daļas rasējumiem</t>
  </si>
  <si>
    <t>Tāme sastādīta, pamatojoties uz GP, LK daļas rasējumiem</t>
  </si>
  <si>
    <t>Aku lūku augstumu regulēšana</t>
  </si>
  <si>
    <t>Punktveida gūlija ar cinkota tērauda malu un čuguna režģi, 250mmx250mm h=355mm</t>
  </si>
  <si>
    <t>PP dubultsienu lietus ūdens kanalizācijas caurule komplektā ar uzmavu un blīvi, DN160; T8 ar ģeotekstila pārklāju</t>
  </si>
  <si>
    <t>Skatakas Ar šahtu Ø400, teleskopisko cauruli Ø315 un 40 tn čuguna rāmi un vāku, nosēddaļu, kopējais augstums ar nosēddaļu(H+n) līdz 2,2m</t>
  </si>
  <si>
    <t>Uztvērējaka (gūlija)  400/315, komplektā ķeta lūka ar resti, DN/OD 110-200mm,  kopējais augstums ar nosēddaļu(H+n) līdz 2,2m</t>
  </si>
  <si>
    <t>Pievienošanās esošajai lietus kanalizācijas gūlijai</t>
  </si>
  <si>
    <t>Informācijas stenda uzstādīšana</t>
  </si>
  <si>
    <t>gb</t>
  </si>
  <si>
    <t>Pagaidu žoga montāža un demontāža</t>
  </si>
  <si>
    <t>Pagaidu žoga noma</t>
  </si>
  <si>
    <t>Brīdinājuma zīmes uz inventāra žoga</t>
  </si>
  <si>
    <t>kmpl</t>
  </si>
  <si>
    <t>Sadzīvas konteinera noma un uzstādīšana</t>
  </si>
  <si>
    <t>Pārvietojamās konteinertipa tualetes noma un uzstādīšana</t>
  </si>
  <si>
    <t>mēn</t>
  </si>
  <si>
    <t>Pagaidu elektroapgādes ierīkošana</t>
  </si>
  <si>
    <t>Elektroenerģijas izmaksas</t>
  </si>
  <si>
    <t>Pagaidu ūdensvada izbūve un pieslēgšana</t>
  </si>
  <si>
    <t>Ūdens izmaksas</t>
  </si>
  <si>
    <t>Būvlaukuma ugunsdzēsības stenda ierīkošana</t>
  </si>
  <si>
    <t>drošības lente</t>
  </si>
  <si>
    <t>Tāme sastādīta, pamatojoties uz DOP daļas rasējumiem</t>
  </si>
  <si>
    <t>Zāliena noņemšana 10cm biezumā un aizvešana uz atbērtni</t>
  </si>
  <si>
    <t>Demontējamās apstādījuma dobes</t>
  </si>
  <si>
    <t>Esošo noteku un tekņu demontāža</t>
  </si>
  <si>
    <t xml:space="preserve">Pusapaļa tekne, Ø115mm </t>
  </si>
  <si>
    <t>Teknes āķi</t>
  </si>
  <si>
    <t xml:space="preserve">Teknes gals ZL (kreisais), Ø115mm </t>
  </si>
  <si>
    <t xml:space="preserve">Teknes gals ZP (labais), Ø115mm </t>
  </si>
  <si>
    <t xml:space="preserve">Piltuve, Ø115/100 mm </t>
  </si>
  <si>
    <t xml:space="preserve">Līkums, Ø100mm </t>
  </si>
  <si>
    <t xml:space="preserve">Noteka, Ø100mm </t>
  </si>
  <si>
    <t>Notekas stiprinājumi</t>
  </si>
  <si>
    <t xml:space="preserve">Ūdens notekas caurules lejasgals, Ø100mm </t>
  </si>
  <si>
    <t>4. Lietus ūdens noteku sistemas atjaunošana</t>
  </si>
  <si>
    <t>m2</t>
  </si>
  <si>
    <t>2-1</t>
  </si>
  <si>
    <t>2-3</t>
  </si>
  <si>
    <t>2-4</t>
  </si>
  <si>
    <t>2-5</t>
  </si>
  <si>
    <t xml:space="preserve"> Kopsavilkums Nr. 2</t>
  </si>
  <si>
    <t>Lokālā tāme Nr. 2-1</t>
  </si>
  <si>
    <t>Lietus kanalizācijas izbūve</t>
  </si>
  <si>
    <t>Fasādes darbi</t>
  </si>
  <si>
    <t>Demontāžas darbi (II. Kārta)</t>
  </si>
  <si>
    <t>Lokālā tāme Nr. 2-3</t>
  </si>
  <si>
    <t>II. Kārta. Būvniecības darbi</t>
  </si>
  <si>
    <t>Apstiprinu:</t>
  </si>
  <si>
    <t>(pasūtītāja paraksts un tā atšifrējums)</t>
  </si>
  <si>
    <t>Z.v.</t>
  </si>
  <si>
    <t>_______.gada ____.____________</t>
  </si>
  <si>
    <t>PASŪTĪTĀJA BŪVNIECĪBAS KOPTĀME</t>
  </si>
  <si>
    <t xml:space="preserve">PVN </t>
  </si>
  <si>
    <t>Pavisam būvniecības izmaksas</t>
  </si>
  <si>
    <t>Esošās lietus kanalizācijas D110 demontāža</t>
  </si>
  <si>
    <t>Granīta bruģakmens,h=4-6cm, ar ārējās rindas pabetonējums B20 F100 W12</t>
  </si>
  <si>
    <t>Sienu krāsošana (Kaļķa krāsa DP)</t>
  </si>
  <si>
    <t>Granīta bruģakmens, ∅ un h=~10cm, ar ārējās rindas pabetonējums B20 F100 W12</t>
  </si>
  <si>
    <t>Apaļo akmeņu apmale, ∅ un h=~10cm,ar ārējās rindas pabetonējums B20 F100 W12</t>
  </si>
  <si>
    <t>Oša vainaga veidošana, sakopšana, atbrīvojot no vecajiem zariem (ēkas ziemeļu pusē)</t>
  </si>
  <si>
    <t>KOPOS dalītā kabeļu aizsargcaurule KOPOHALF 750N, d=110 SIA Lattelecom kabelim</t>
  </si>
  <si>
    <t>1.Etaps</t>
  </si>
  <si>
    <t>2. Šķeltā granīta bruģa segums</t>
  </si>
  <si>
    <t>4. Grants seguma atjaunošana</t>
  </si>
  <si>
    <t>5. Nostiprināšanas darbi un apzaļumošana</t>
  </si>
  <si>
    <t xml:space="preserve">6. Esošā seguma atjaunošana </t>
  </si>
  <si>
    <t>7. Citi darbi</t>
  </si>
  <si>
    <t xml:space="preserve">3. Fasādes atjaunošana </t>
  </si>
  <si>
    <t>3. Apaļā granīta bruģa apmaļu segums</t>
  </si>
  <si>
    <t>Esošā seguma atjaunošana pēc Lietus kanalizācijas izbūves(strautu ielas ietves, segums)</t>
  </si>
  <si>
    <t>Betona apmale BR. 100.20.08 montāža uz betona C16/20 un ''skembu pamata</t>
  </si>
  <si>
    <t>Zāliena atjaunošana</t>
  </si>
  <si>
    <t xml:space="preserve"> </t>
  </si>
  <si>
    <r>
      <t>Demontējamais grants segums h</t>
    </r>
    <r>
      <rPr>
        <vertAlign val="subscript"/>
        <sz val="9"/>
        <rFont val="Arial"/>
        <family val="2"/>
      </rPr>
      <t>vid</t>
    </r>
    <r>
      <rPr>
        <sz val="9"/>
        <rFont val="Arial"/>
        <family val="2"/>
      </rPr>
      <t>=23cm</t>
    </r>
  </si>
  <si>
    <t xml:space="preserve"> (Kaļķa krāsa DP)  NCS S 1515-R80B (zila)</t>
  </si>
  <si>
    <t xml:space="preserve">(Kaļķa krāsa DP 100) (balta) </t>
  </si>
  <si>
    <t>Ģeomembrānas ieklāšana, piem. Delta-MS</t>
  </si>
  <si>
    <t>Šķembu maisījums (fr.0-45) h=15cm</t>
  </si>
  <si>
    <t>demontējamā grunts pamatnes planējuma izveidei projektētajiem segumiem.</t>
  </si>
  <si>
    <t>Tāme sastādīta, pamatojoties uz GP, AR, BK daļas rasējumiem</t>
  </si>
  <si>
    <t xml:space="preserve">Drupināta grants frakcija 0-5mm ar 15-40% granīta daļām h=8cm
</t>
  </si>
  <si>
    <t>Termiski saistītais ģeotekstils ar stiepes stiprību 15 kN/m</t>
  </si>
  <si>
    <t>Vidēji rupja smilts ar filtrācijas koeficientu &gt; 1m/dnn, h=3cm</t>
  </si>
  <si>
    <t>Šķembu maisījums fr.0-45mm, h=12cm</t>
  </si>
  <si>
    <t>1. Drupinātas grants segums</t>
  </si>
  <si>
    <t xml:space="preserve">2016.gada </t>
  </si>
  <si>
    <t>2016.gada</t>
  </si>
  <si>
    <t xml:space="preserve">Tāme sastādīta :  2016. gada </t>
  </si>
  <si>
    <t>Pasūtījuma Nr.</t>
  </si>
</sst>
</file>

<file path=xl/styles.xml><?xml version="1.0" encoding="utf-8"?>
<styleSheet xmlns="http://schemas.openxmlformats.org/spreadsheetml/2006/main">
  <numFmts count="6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&quot;€&quot;\ * #,##0.00_-;\-&quot;€&quot;\ * #,##0.00_-;_-&quot;€&quot;\ * &quot;-&quot;??_-;_-@_-"/>
    <numFmt numFmtId="190" formatCode="#,##0\ &quot;₽&quot;;\-#,##0\ &quot;₽&quot;"/>
    <numFmt numFmtId="191" formatCode="#,##0\ &quot;₽&quot;;[Red]\-#,##0\ &quot;₽&quot;"/>
    <numFmt numFmtId="192" formatCode="#,##0.00\ &quot;₽&quot;;\-#,##0.00\ &quot;₽&quot;"/>
    <numFmt numFmtId="193" formatCode="#,##0.00\ &quot;₽&quot;;[Red]\-#,##0.00\ &quot;₽&quot;"/>
    <numFmt numFmtId="194" formatCode="_-* #,##0\ &quot;₽&quot;_-;\-* #,##0\ &quot;₽&quot;_-;_-* &quot;-&quot;\ &quot;₽&quot;_-;_-@_-"/>
    <numFmt numFmtId="195" formatCode="_-* #,##0\ _₽_-;\-* #,##0\ _₽_-;_-* &quot;-&quot;\ _₽_-;_-@_-"/>
    <numFmt numFmtId="196" formatCode="_-* #,##0.00\ &quot;₽&quot;_-;\-* #,##0.00\ &quot;₽&quot;_-;_-* &quot;-&quot;??\ &quot;₽&quot;_-;_-@_-"/>
    <numFmt numFmtId="197" formatCode="_-* #,##0.00\ _₽_-;\-* #,##0.00\ _₽_-;_-* &quot;-&quot;??\ _₽_-;_-@_-"/>
    <numFmt numFmtId="198" formatCode="_-* #,##0.00\ _L_s_-;\-* #,##0.00\ _L_s_-;_-* &quot;-&quot;??\ _L_s_-;_-@_-"/>
    <numFmt numFmtId="199" formatCode="_-* #,##0.00_р_._-;\-* #,##0.00_р_._-;_-* &quot;-&quot;??_р_._-;_-@_-"/>
    <numFmt numFmtId="200" formatCode="0.0"/>
    <numFmt numFmtId="201" formatCode="_-&quot;Ls &quot;* #,##0.00_-;&quot;-Ls &quot;* #,##0.00_-;_-&quot;Ls &quot;* \-??_-;_-@_-"/>
    <numFmt numFmtId="202" formatCode="#,##0.00[$Ls-426];[Red]&quot;-&quot;#,##0.00[$Ls-426]"/>
    <numFmt numFmtId="203" formatCode="_-* #,##0.00\ [$€-1]_-;\-* #,##0.00\ [$€-1]_-;_-* &quot;-&quot;??\ [$€-1]_-;_-@_-"/>
    <numFmt numFmtId="204" formatCode="_-* #,##0.00_-;\-* #,##0.00_-;_-* \-?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dddd&quot;, &quot;yyyy&quot;. gada &quot;d&quot;. &quot;mmmm;@"/>
    <numFmt numFmtId="210" formatCode="_(* #,##0.00_);_(* \(#,##0.00\);_(* \-??_);_(@_)"/>
    <numFmt numFmtId="211" formatCode="_-[$€-426]\ * #,##0.00_-;\-[$€-426]\ * #,##0.00_-;_-[$€-426]\ * &quot;-&quot;??_-;_-@_-"/>
    <numFmt numFmtId="212" formatCode="#,##0.0"/>
    <numFmt numFmtId="213" formatCode="#,##0.00\ [$€-1]"/>
    <numFmt numFmtId="214" formatCode="0.000"/>
    <numFmt numFmtId="215" formatCode="#,##0.000"/>
    <numFmt numFmtId="216" formatCode="#,##0.0000"/>
    <numFmt numFmtId="217" formatCode="#,##0.00000"/>
    <numFmt numFmtId="218" formatCode="0.0000"/>
  </numFmts>
  <fonts count="62">
    <font>
      <sz val="10"/>
      <name val="BaltHelvetic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vertAlign val="subscript"/>
      <sz val="9"/>
      <name val="Arial"/>
      <family val="2"/>
    </font>
    <font>
      <sz val="10"/>
      <name val="Arial Narrow"/>
      <family val="2"/>
    </font>
    <font>
      <u val="single"/>
      <sz val="10"/>
      <color indexed="20"/>
      <name val="BaltHelvetica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BaltHelvetica"/>
      <family val="0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6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Protection="0">
      <alignment vertical="center" wrapText="1"/>
    </xf>
    <xf numFmtId="0" fontId="4" fillId="4" borderId="0" applyNumberFormat="0" applyBorder="0" applyAlignment="0" applyProtection="0"/>
    <xf numFmtId="0" fontId="4" fillId="5" borderId="0" applyNumberFormat="0" applyBorder="0" applyProtection="0">
      <alignment vertical="center" wrapText="1"/>
    </xf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Protection="0">
      <alignment vertical="center" wrapText="1"/>
    </xf>
    <xf numFmtId="0" fontId="4" fillId="20" borderId="0" applyNumberFormat="0" applyBorder="0" applyAlignment="0" applyProtection="0"/>
    <xf numFmtId="0" fontId="4" fillId="21" borderId="0" applyNumberFormat="0" applyBorder="0" applyProtection="0">
      <alignment vertical="center" wrapText="1"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vertical="center" wrapText="1"/>
    </xf>
    <xf numFmtId="0" fontId="4" fillId="34" borderId="0" applyNumberFormat="0" applyBorder="0" applyAlignment="0" applyProtection="0"/>
    <xf numFmtId="0" fontId="4" fillId="35" borderId="0" applyNumberFormat="0" applyBorder="0" applyProtection="0">
      <alignment vertical="center" wrapText="1"/>
    </xf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5" fillId="50" borderId="1" applyNumberFormat="0" applyAlignment="0" applyProtection="0"/>
    <xf numFmtId="0" fontId="5" fillId="51" borderId="1" applyNumberFormat="0" applyProtection="0">
      <alignment vertical="center" wrapText="1"/>
    </xf>
    <xf numFmtId="0" fontId="40" fillId="5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 wrapText="1"/>
    </xf>
    <xf numFmtId="0" fontId="41" fillId="53" borderId="2" applyNumberFormat="0" applyAlignment="0" applyProtection="0"/>
    <xf numFmtId="0" fontId="42" fillId="54" borderId="3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10" fontId="2" fillId="0" borderId="0">
      <alignment/>
      <protection/>
    </xf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201" fontId="2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5" borderId="0" applyNumberFormat="0" applyBorder="0" applyAlignment="0" applyProtection="0"/>
    <xf numFmtId="0" fontId="46" fillId="0" borderId="0">
      <alignment horizontal="center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>
      <alignment horizontal="center" textRotation="90"/>
      <protection/>
    </xf>
    <xf numFmtId="0" fontId="22" fillId="0" borderId="0" applyNumberFormat="0" applyFill="0" applyBorder="0" applyAlignment="0" applyProtection="0"/>
    <xf numFmtId="0" fontId="7" fillId="17" borderId="1" applyNumberFormat="0" applyAlignment="0" applyProtection="0"/>
    <xf numFmtId="0" fontId="7" fillId="56" borderId="1" applyNumberFormat="0" applyProtection="0">
      <alignment vertical="center" wrapText="1"/>
    </xf>
    <xf numFmtId="0" fontId="50" fillId="57" borderId="2" applyNumberFormat="0" applyAlignment="0" applyProtection="0"/>
    <xf numFmtId="0" fontId="8" fillId="50" borderId="7" applyNumberFormat="0" applyAlignment="0" applyProtection="0"/>
    <xf numFmtId="0" fontId="8" fillId="51" borderId="7" applyNumberFormat="0" applyProtection="0">
      <alignment vertical="center" wrapText="1"/>
    </xf>
    <xf numFmtId="0" fontId="9" fillId="0" borderId="8" applyNumberFormat="0" applyFill="0" applyAlignment="0" applyProtection="0"/>
    <xf numFmtId="0" fontId="9" fillId="0" borderId="8" applyNumberFormat="0" applyFill="0" applyProtection="0">
      <alignment vertical="center" wrapText="1"/>
    </xf>
    <xf numFmtId="0" fontId="10" fillId="14" borderId="0" applyNumberFormat="0" applyBorder="0" applyAlignment="0" applyProtection="0"/>
    <xf numFmtId="0" fontId="51" fillId="0" borderId="9" applyNumberFormat="0" applyFill="0" applyAlignment="0" applyProtection="0"/>
    <xf numFmtId="0" fontId="11" fillId="58" borderId="0" applyNumberFormat="0" applyBorder="0" applyAlignment="0" applyProtection="0"/>
    <xf numFmtId="0" fontId="11" fillId="59" borderId="0" applyNumberFormat="0" applyBorder="0" applyProtection="0">
      <alignment vertical="center" wrapText="1"/>
    </xf>
    <xf numFmtId="0" fontId="52" fillId="60" borderId="0" applyNumberFormat="0" applyBorder="0" applyAlignment="0" applyProtection="0"/>
    <xf numFmtId="0" fontId="38" fillId="0" borderId="0">
      <alignment/>
      <protection/>
    </xf>
    <xf numFmtId="0" fontId="2" fillId="0" borderId="0">
      <alignment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2" fillId="0" borderId="0">
      <alignment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vertical="center" wrapText="1"/>
    </xf>
    <xf numFmtId="0" fontId="38" fillId="61" borderId="10" applyNumberFormat="0" applyFont="0" applyAlignment="0" applyProtection="0"/>
    <xf numFmtId="0" fontId="54" fillId="53" borderId="1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5" fillId="62" borderId="12" applyNumberFormat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3" borderId="13" applyNumberFormat="0" applyFont="0" applyAlignment="0" applyProtection="0"/>
    <xf numFmtId="9" fontId="2" fillId="0" borderId="0" applyFill="0" applyBorder="0" applyAlignment="0" applyProtection="0"/>
    <xf numFmtId="0" fontId="55" fillId="0" borderId="0">
      <alignment/>
      <protection/>
    </xf>
    <xf numFmtId="202" fontId="55" fillId="0" borderId="0">
      <alignment/>
      <protection/>
    </xf>
    <xf numFmtId="0" fontId="16" fillId="0" borderId="14" applyNumberFormat="0" applyFill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7" fillId="17" borderId="1" applyNumberFormat="0" applyAlignment="0" applyProtection="0"/>
    <xf numFmtId="0" fontId="8" fillId="50" borderId="7" applyNumberFormat="0" applyAlignment="0" applyProtection="0"/>
    <xf numFmtId="0" fontId="5" fillId="50" borderId="1" applyNumberFormat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5" fillId="62" borderId="12" applyNumberFormat="0" applyAlignment="0" applyProtection="0"/>
    <xf numFmtId="0" fontId="13" fillId="0" borderId="0" applyNumberFormat="0" applyFill="0" applyBorder="0" applyAlignment="0" applyProtection="0"/>
    <xf numFmtId="0" fontId="11" fillId="58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63" borderId="13" applyNumberFormat="0" applyFont="0" applyAlignment="0" applyProtection="0"/>
    <xf numFmtId="0" fontId="16" fillId="0" borderId="14" applyNumberFormat="0" applyFill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4" fillId="0" borderId="19" xfId="0" applyNumberFormat="1" applyFont="1" applyFill="1" applyBorder="1" applyAlignment="1" applyProtection="1">
      <alignment horizontal="center" vertical="center" wrapText="1"/>
      <protection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 shrinkToFit="1"/>
    </xf>
    <xf numFmtId="4" fontId="24" fillId="0" borderId="19" xfId="0" applyNumberFormat="1" applyFont="1" applyFill="1" applyBorder="1" applyAlignment="1" applyProtection="1">
      <alignment horizontal="center" vertical="center" wrapText="1"/>
      <protection/>
    </xf>
    <xf numFmtId="4" fontId="24" fillId="0" borderId="19" xfId="94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right" vertical="center" wrapText="1"/>
    </xf>
    <xf numFmtId="4" fontId="24" fillId="0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right" wrapText="1"/>
    </xf>
    <xf numFmtId="2" fontId="24" fillId="0" borderId="19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textRotation="90" wrapText="1" shrinkToFit="1"/>
    </xf>
    <xf numFmtId="4" fontId="25" fillId="0" borderId="19" xfId="0" applyNumberFormat="1" applyFont="1" applyFill="1" applyBorder="1" applyAlignment="1">
      <alignment horizontal="center" vertical="center" wrapText="1"/>
    </xf>
    <xf numFmtId="212" fontId="24" fillId="0" borderId="19" xfId="0" applyNumberFormat="1" applyFont="1" applyFill="1" applyBorder="1" applyAlignment="1">
      <alignment horizontal="center" vertical="center"/>
    </xf>
    <xf numFmtId="4" fontId="59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2" fontId="26" fillId="0" borderId="19" xfId="0" applyNumberFormat="1" applyFont="1" applyFill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center" vertical="center"/>
    </xf>
    <xf numFmtId="4" fontId="26" fillId="0" borderId="19" xfId="94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vertical="center"/>
    </xf>
    <xf numFmtId="0" fontId="29" fillId="0" borderId="0" xfId="170" applyFont="1" applyFill="1" applyAlignment="1">
      <alignment horizontal="center" vertical="center"/>
      <protection/>
    </xf>
    <xf numFmtId="4" fontId="29" fillId="0" borderId="0" xfId="170" applyNumberFormat="1" applyFont="1" applyFill="1" applyAlignment="1">
      <alignment horizontal="center" vertical="center"/>
      <protection/>
    </xf>
    <xf numFmtId="0" fontId="29" fillId="0" borderId="20" xfId="170" applyFont="1" applyFill="1" applyBorder="1" applyAlignment="1">
      <alignment horizontal="right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 vertical="center" textRotation="90" wrapText="1" shrinkToFit="1"/>
    </xf>
    <xf numFmtId="2" fontId="24" fillId="0" borderId="19" xfId="0" applyNumberFormat="1" applyFont="1" applyFill="1" applyBorder="1" applyAlignment="1">
      <alignment horizontal="center" vertical="center"/>
    </xf>
    <xf numFmtId="9" fontId="24" fillId="0" borderId="19" xfId="0" applyNumberFormat="1" applyFont="1" applyFill="1" applyBorder="1" applyAlignment="1">
      <alignment horizontal="center" vertical="center"/>
    </xf>
    <xf numFmtId="4" fontId="24" fillId="0" borderId="19" xfId="94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204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170" applyFont="1" applyFill="1" applyAlignment="1">
      <alignment horizontal="right"/>
      <protection/>
    </xf>
    <xf numFmtId="0" fontId="24" fillId="0" borderId="20" xfId="170" applyFont="1" applyFill="1" applyBorder="1">
      <alignment/>
      <protection/>
    </xf>
    <xf numFmtId="0" fontId="24" fillId="0" borderId="0" xfId="170" applyFont="1" applyFill="1">
      <alignment/>
      <protection/>
    </xf>
    <xf numFmtId="0" fontId="27" fillId="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2" fontId="24" fillId="0" borderId="21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right"/>
    </xf>
    <xf numFmtId="0" fontId="27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 wrapText="1"/>
    </xf>
    <xf numFmtId="0" fontId="24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right" vertical="center" wrapText="1"/>
    </xf>
    <xf numFmtId="0" fontId="26" fillId="0" borderId="22" xfId="0" applyFont="1" applyFill="1" applyBorder="1" applyAlignment="1">
      <alignment horizontal="center" vertical="center" wrapText="1"/>
    </xf>
    <xf numFmtId="4" fontId="24" fillId="0" borderId="23" xfId="0" applyNumberFormat="1" applyFont="1" applyFill="1" applyBorder="1" applyAlignment="1">
      <alignment horizontal="center" vertical="center" wrapText="1" shrinkToFit="1"/>
    </xf>
    <xf numFmtId="0" fontId="24" fillId="0" borderId="22" xfId="0" applyFont="1" applyFill="1" applyBorder="1" applyAlignment="1">
      <alignment horizontal="center" vertical="center" wrapText="1"/>
    </xf>
    <xf numFmtId="2" fontId="24" fillId="0" borderId="22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4" fillId="0" borderId="0" xfId="171" applyFont="1" applyFill="1" applyBorder="1" applyAlignment="1">
      <alignment horizontal="right"/>
      <protection/>
    </xf>
    <xf numFmtId="4" fontId="24" fillId="0" borderId="24" xfId="171" applyNumberFormat="1" applyFont="1" applyFill="1" applyBorder="1">
      <alignment/>
      <protection/>
    </xf>
    <xf numFmtId="0" fontId="24" fillId="0" borderId="0" xfId="171" applyFont="1" applyFill="1">
      <alignment/>
      <protection/>
    </xf>
    <xf numFmtId="0" fontId="24" fillId="0" borderId="0" xfId="171" applyFont="1" applyFill="1" applyAlignment="1">
      <alignment horizontal="right"/>
      <protection/>
    </xf>
    <xf numFmtId="4" fontId="2" fillId="0" borderId="19" xfId="0" applyNumberFormat="1" applyFont="1" applyFill="1" applyBorder="1" applyAlignment="1">
      <alignment horizontal="center" vertical="center"/>
    </xf>
    <xf numFmtId="4" fontId="26" fillId="0" borderId="19" xfId="0" applyNumberFormat="1" applyFont="1" applyFill="1" applyBorder="1" applyAlignment="1">
      <alignment horizontal="center"/>
    </xf>
    <xf numFmtId="213" fontId="26" fillId="0" borderId="19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4" fillId="0" borderId="19" xfId="0" applyFont="1" applyFill="1" applyBorder="1" applyAlignment="1">
      <alignment horizontal="right"/>
    </xf>
    <xf numFmtId="9" fontId="24" fillId="0" borderId="19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right" wrapText="1"/>
    </xf>
    <xf numFmtId="10" fontId="24" fillId="0" borderId="19" xfId="0" applyNumberFormat="1" applyFont="1" applyFill="1" applyBorder="1" applyAlignment="1">
      <alignment vertical="center" wrapText="1"/>
    </xf>
    <xf numFmtId="4" fontId="24" fillId="0" borderId="19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24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>
      <alignment horizontal="center" vertical="center" textRotation="90" wrapText="1" shrinkToFit="1"/>
    </xf>
    <xf numFmtId="4" fontId="24" fillId="0" borderId="19" xfId="0" applyNumberFormat="1" applyFont="1" applyFill="1" applyBorder="1" applyAlignment="1">
      <alignment horizontal="center" vertical="center" textRotation="90" wrapText="1" shrinkToFit="1"/>
    </xf>
    <xf numFmtId="4" fontId="24" fillId="0" borderId="19" xfId="0" applyNumberFormat="1" applyFont="1" applyFill="1" applyBorder="1" applyAlignment="1" applyProtection="1">
      <alignment horizontal="center" vertical="center" wrapText="1"/>
      <protection/>
    </xf>
    <xf numFmtId="4" fontId="24" fillId="0" borderId="19" xfId="94" applyNumberFormat="1" applyFont="1" applyFill="1" applyBorder="1" applyAlignment="1" applyProtection="1">
      <alignment horizontal="center" vertical="center" wrapText="1"/>
      <protection/>
    </xf>
    <xf numFmtId="4" fontId="24" fillId="0" borderId="19" xfId="0" applyNumberFormat="1" applyFont="1" applyFill="1" applyBorder="1" applyAlignment="1">
      <alignment horizontal="center" vertical="center" wrapText="1" shrinkToFit="1"/>
    </xf>
    <xf numFmtId="4" fontId="26" fillId="0" borderId="19" xfId="0" applyNumberFormat="1" applyFont="1" applyFill="1" applyBorder="1" applyAlignment="1">
      <alignment horizontal="center" vertical="center"/>
    </xf>
    <xf numFmtId="4" fontId="24" fillId="0" borderId="19" xfId="94" applyNumberFormat="1" applyFont="1" applyFill="1" applyBorder="1" applyAlignment="1" applyProtection="1">
      <alignment horizontal="center" vertical="center"/>
      <protection/>
    </xf>
    <xf numFmtId="4" fontId="26" fillId="0" borderId="19" xfId="94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204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9" fillId="0" borderId="0" xfId="170" applyFont="1" applyFill="1" applyAlignment="1">
      <alignment horizontal="center" vertical="center"/>
      <protection/>
    </xf>
    <xf numFmtId="4" fontId="29" fillId="0" borderId="0" xfId="170" applyNumberFormat="1" applyFont="1" applyFill="1" applyAlignment="1">
      <alignment horizontal="center" vertical="center"/>
      <protection/>
    </xf>
    <xf numFmtId="0" fontId="24" fillId="0" borderId="0" xfId="170" applyFont="1" applyFill="1" applyAlignment="1">
      <alignment horizontal="right"/>
      <protection/>
    </xf>
    <xf numFmtId="0" fontId="29" fillId="0" borderId="20" xfId="170" applyFont="1" applyFill="1" applyBorder="1" applyAlignment="1">
      <alignment horizontal="right"/>
      <protection/>
    </xf>
    <xf numFmtId="0" fontId="24" fillId="0" borderId="20" xfId="170" applyFont="1" applyFill="1" applyBorder="1">
      <alignment/>
      <protection/>
    </xf>
    <xf numFmtId="0" fontId="24" fillId="0" borderId="0" xfId="170" applyFont="1" applyFill="1">
      <alignment/>
      <protection/>
    </xf>
    <xf numFmtId="0" fontId="24" fillId="0" borderId="19" xfId="0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60" fillId="0" borderId="0" xfId="0" applyNumberFormat="1" applyFont="1" applyAlignment="1">
      <alignment vertical="center"/>
    </xf>
    <xf numFmtId="4" fontId="61" fillId="0" borderId="0" xfId="0" applyNumberFormat="1" applyFont="1" applyAlignment="1">
      <alignment vertical="center"/>
    </xf>
    <xf numFmtId="4" fontId="61" fillId="0" borderId="0" xfId="0" applyNumberFormat="1" applyFont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/>
    </xf>
    <xf numFmtId="0" fontId="24" fillId="0" borderId="19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19" xfId="0" applyFont="1" applyFill="1" applyBorder="1" applyAlignment="1">
      <alignment horizontal="left"/>
    </xf>
    <xf numFmtId="0" fontId="24" fillId="0" borderId="19" xfId="0" applyNumberFormat="1" applyFont="1" applyFill="1" applyBorder="1" applyAlignment="1">
      <alignment horizontal="left" vertical="center" wrapText="1"/>
    </xf>
    <xf numFmtId="0" fontId="26" fillId="0" borderId="19" xfId="0" applyFont="1" applyBorder="1" applyAlignment="1">
      <alignment horizontal="left"/>
    </xf>
    <xf numFmtId="4" fontId="26" fillId="0" borderId="19" xfId="0" applyNumberFormat="1" applyFont="1" applyBorder="1" applyAlignment="1">
      <alignment horizontal="center" vertical="center"/>
    </xf>
    <xf numFmtId="9" fontId="24" fillId="0" borderId="19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 vertical="center"/>
    </xf>
    <xf numFmtId="0" fontId="0" fillId="0" borderId="19" xfId="0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 vertical="center" shrinkToFit="1"/>
    </xf>
    <xf numFmtId="0" fontId="24" fillId="0" borderId="22" xfId="0" applyNumberFormat="1" applyFont="1" applyFill="1" applyBorder="1" applyAlignment="1" applyProtection="1">
      <alignment horizontal="center" vertical="center" wrapText="1"/>
      <protection/>
    </xf>
    <xf numFmtId="4" fontId="31" fillId="64" borderId="25" xfId="0" applyNumberFormat="1" applyFont="1" applyFill="1" applyBorder="1" applyAlignment="1">
      <alignment horizontal="center" vertical="center"/>
    </xf>
    <xf numFmtId="4" fontId="24" fillId="0" borderId="22" xfId="0" applyNumberFormat="1" applyFont="1" applyFill="1" applyBorder="1" applyAlignment="1" applyProtection="1">
      <alignment horizontal="center" vertical="center" wrapText="1"/>
      <protection/>
    </xf>
    <xf numFmtId="2" fontId="31" fillId="0" borderId="25" xfId="0" applyNumberFormat="1" applyFont="1" applyFill="1" applyBorder="1" applyAlignment="1">
      <alignment horizontal="center" vertical="center"/>
    </xf>
    <xf numFmtId="2" fontId="31" fillId="64" borderId="25" xfId="0" applyNumberFormat="1" applyFont="1" applyFill="1" applyBorder="1" applyAlignment="1">
      <alignment horizontal="center" vertical="center"/>
    </xf>
    <xf numFmtId="4" fontId="24" fillId="0" borderId="22" xfId="94" applyNumberFormat="1" applyFont="1" applyFill="1" applyBorder="1" applyAlignment="1" applyProtection="1">
      <alignment horizontal="center" vertical="center" wrapText="1"/>
      <protection/>
    </xf>
    <xf numFmtId="4" fontId="31" fillId="64" borderId="19" xfId="0" applyNumberFormat="1" applyFont="1" applyFill="1" applyBorder="1" applyAlignment="1">
      <alignment horizontal="center" vertical="center"/>
    </xf>
    <xf numFmtId="2" fontId="31" fillId="0" borderId="19" xfId="0" applyNumberFormat="1" applyFont="1" applyFill="1" applyBorder="1" applyAlignment="1">
      <alignment horizontal="center" vertical="center"/>
    </xf>
    <xf numFmtId="2" fontId="31" fillId="64" borderId="19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wrapText="1"/>
    </xf>
    <xf numFmtId="0" fontId="24" fillId="0" borderId="2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6" xfId="0" applyNumberFormat="1" applyFont="1" applyFill="1" applyBorder="1" applyAlignment="1">
      <alignment horizontal="left" vertical="center" wrapText="1"/>
    </xf>
    <xf numFmtId="0" fontId="24" fillId="0" borderId="23" xfId="0" applyNumberFormat="1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171" applyFont="1" applyFill="1" applyBorder="1" applyAlignment="1">
      <alignment horizontal="center" vertical="center" wrapText="1"/>
      <protection/>
    </xf>
    <xf numFmtId="0" fontId="24" fillId="0" borderId="26" xfId="0" applyFont="1" applyFill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2" fontId="24" fillId="0" borderId="26" xfId="0" applyNumberFormat="1" applyFont="1" applyFill="1" applyBorder="1" applyAlignment="1">
      <alignment horizontal="left"/>
    </xf>
    <xf numFmtId="0" fontId="24" fillId="0" borderId="26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0" xfId="171" applyFont="1" applyFill="1" applyAlignment="1">
      <alignment horizontal="center"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20" xfId="170" applyFont="1" applyFill="1" applyBorder="1" applyAlignment="1">
      <alignment horizontal="center"/>
      <protection/>
    </xf>
    <xf numFmtId="14" fontId="24" fillId="0" borderId="20" xfId="170" applyNumberFormat="1" applyFont="1" applyFill="1" applyBorder="1" applyAlignment="1">
      <alignment horizontal="center"/>
      <protection/>
    </xf>
    <xf numFmtId="204" fontId="26" fillId="0" borderId="0" xfId="0" applyNumberFormat="1" applyFont="1" applyFill="1" applyBorder="1" applyAlignment="1">
      <alignment horizontal="center" vertical="center"/>
    </xf>
    <xf numFmtId="0" fontId="24" fillId="0" borderId="0" xfId="170" applyFont="1" applyFill="1" applyAlignment="1">
      <alignment horizontal="left"/>
      <protection/>
    </xf>
    <xf numFmtId="0" fontId="24" fillId="0" borderId="0" xfId="170" applyFont="1" applyFill="1" applyAlignment="1">
      <alignment horizontal="center"/>
      <protection/>
    </xf>
    <xf numFmtId="0" fontId="24" fillId="0" borderId="27" xfId="170" applyFont="1" applyFill="1" applyBorder="1" applyAlignment="1">
      <alignment horizontal="center"/>
      <protection/>
    </xf>
    <xf numFmtId="0" fontId="26" fillId="0" borderId="19" xfId="0" applyFont="1" applyFill="1" applyBorder="1" applyAlignment="1">
      <alignment horizontal="right" vertical="center"/>
    </xf>
    <xf numFmtId="204" fontId="24" fillId="0" borderId="19" xfId="0" applyNumberFormat="1" applyFont="1" applyFill="1" applyBorder="1" applyAlignment="1">
      <alignment horizontal="right" vertical="center"/>
    </xf>
    <xf numFmtId="204" fontId="26" fillId="0" borderId="19" xfId="0" applyNumberFormat="1" applyFont="1" applyFill="1" applyBorder="1" applyAlignment="1">
      <alignment horizontal="right" vertical="center"/>
    </xf>
    <xf numFmtId="0" fontId="24" fillId="0" borderId="0" xfId="170" applyFont="1" applyFill="1" applyAlignment="1">
      <alignment horizontal="right"/>
      <protection/>
    </xf>
    <xf numFmtId="0" fontId="26" fillId="0" borderId="26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right" vertical="center"/>
    </xf>
    <xf numFmtId="204" fontId="24" fillId="0" borderId="26" xfId="0" applyNumberFormat="1" applyFont="1" applyFill="1" applyBorder="1" applyAlignment="1">
      <alignment horizontal="right" vertical="center"/>
    </xf>
    <xf numFmtId="204" fontId="24" fillId="0" borderId="32" xfId="0" applyNumberFormat="1" applyFont="1" applyFill="1" applyBorder="1" applyAlignment="1">
      <alignment horizontal="right" vertical="center"/>
    </xf>
    <xf numFmtId="204" fontId="24" fillId="0" borderId="23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20" xfId="170" applyFont="1" applyFill="1" applyBorder="1" applyAlignment="1">
      <alignment horizontal="center"/>
      <protection/>
    </xf>
    <xf numFmtId="204" fontId="26" fillId="0" borderId="0" xfId="0" applyNumberFormat="1" applyFont="1" applyFill="1" applyBorder="1" applyAlignment="1">
      <alignment horizontal="center" vertical="center"/>
    </xf>
    <xf numFmtId="0" fontId="24" fillId="0" borderId="0" xfId="170" applyFont="1" applyFill="1" applyAlignment="1">
      <alignment horizontal="center"/>
      <protection/>
    </xf>
    <xf numFmtId="0" fontId="24" fillId="0" borderId="27" xfId="170" applyFont="1" applyFill="1" applyBorder="1" applyAlignment="1">
      <alignment horizontal="center"/>
      <protection/>
    </xf>
    <xf numFmtId="0" fontId="24" fillId="0" borderId="0" xfId="170" applyFont="1" applyFill="1" applyAlignment="1">
      <alignment horizontal="left"/>
      <protection/>
    </xf>
    <xf numFmtId="0" fontId="26" fillId="0" borderId="26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right" vertical="center"/>
    </xf>
    <xf numFmtId="204" fontId="24" fillId="0" borderId="26" xfId="0" applyNumberFormat="1" applyFont="1" applyFill="1" applyBorder="1" applyAlignment="1">
      <alignment horizontal="right" vertical="center"/>
    </xf>
    <xf numFmtId="204" fontId="24" fillId="0" borderId="32" xfId="0" applyNumberFormat="1" applyFont="1" applyFill="1" applyBorder="1" applyAlignment="1">
      <alignment horizontal="right" vertical="center"/>
    </xf>
    <xf numFmtId="204" fontId="24" fillId="0" borderId="23" xfId="0" applyNumberFormat="1" applyFont="1" applyFill="1" applyBorder="1" applyAlignment="1">
      <alignment horizontal="right" vertical="center"/>
    </xf>
    <xf numFmtId="204" fontId="26" fillId="0" borderId="19" xfId="0" applyNumberFormat="1" applyFont="1" applyFill="1" applyBorder="1" applyAlignment="1">
      <alignment horizontal="right" vertical="center"/>
    </xf>
    <xf numFmtId="0" fontId="24" fillId="0" borderId="0" xfId="170" applyFont="1" applyFill="1" applyAlignment="1">
      <alignment horizontal="right"/>
      <protection/>
    </xf>
  </cellXfs>
  <cellStyles count="214">
    <cellStyle name="Normal" xfId="0"/>
    <cellStyle name="1. izcēlums" xfId="15"/>
    <cellStyle name="1. izcēlums 2" xfId="16"/>
    <cellStyle name="2. izcēlums" xfId="17"/>
    <cellStyle name="2. izcēlums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20% no 1. izcēluma" xfId="31"/>
    <cellStyle name="20% no 2. izcēluma" xfId="32"/>
    <cellStyle name="20% no 3. izcēluma" xfId="33"/>
    <cellStyle name="20% no 4. izcēluma" xfId="34"/>
    <cellStyle name="20% no 5. izcēluma" xfId="35"/>
    <cellStyle name="20% no 6. izcēluma" xfId="36"/>
    <cellStyle name="3. izcēlums " xfId="37"/>
    <cellStyle name="3. izcēlums  2" xfId="38"/>
    <cellStyle name="4. izcēlums" xfId="39"/>
    <cellStyle name="4. izcēlums 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40% no 1. izcēluma" xfId="53"/>
    <cellStyle name="40% no 2. izcēluma" xfId="54"/>
    <cellStyle name="40% no 3. izcēluma" xfId="55"/>
    <cellStyle name="40% no 4. izcēluma" xfId="56"/>
    <cellStyle name="40% no 5. izcēluma" xfId="57"/>
    <cellStyle name="40% no 6. izcēluma" xfId="58"/>
    <cellStyle name="5. izcēlums" xfId="59"/>
    <cellStyle name="5. izcēlums 2" xfId="60"/>
    <cellStyle name="6. izcēlums" xfId="61"/>
    <cellStyle name="6. izcēlums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- Акцент2" xfId="70"/>
    <cellStyle name="60% - Акцент3" xfId="71"/>
    <cellStyle name="60% - Акцент4" xfId="72"/>
    <cellStyle name="60% - Акцент5" xfId="73"/>
    <cellStyle name="60% - Акцент6" xfId="74"/>
    <cellStyle name="60% no 1. izcēluma" xfId="75"/>
    <cellStyle name="60% no 2. izcēluma" xfId="76"/>
    <cellStyle name="60% no 3. izcēluma" xfId="77"/>
    <cellStyle name="60% no 4. izcēluma" xfId="78"/>
    <cellStyle name="60% no 5. izcēluma" xfId="79"/>
    <cellStyle name="60% no 6. izcēluma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prēķināšana" xfId="87"/>
    <cellStyle name="Aprēķināšana 2" xfId="88"/>
    <cellStyle name="Bad" xfId="89"/>
    <cellStyle name="Brīdinājuma teksts" xfId="90"/>
    <cellStyle name="Brīdinājuma teksts 2" xfId="91"/>
    <cellStyle name="Calculation" xfId="92"/>
    <cellStyle name="Check Cell" xfId="93"/>
    <cellStyle name="Comma" xfId="94"/>
    <cellStyle name="Comma [0]" xfId="95"/>
    <cellStyle name="Comma 10" xfId="96"/>
    <cellStyle name="Comma 11" xfId="97"/>
    <cellStyle name="Comma 12" xfId="98"/>
    <cellStyle name="Comma 2" xfId="99"/>
    <cellStyle name="Comma 2 2" xfId="100"/>
    <cellStyle name="Comma 2_Ergli_caurlaides_eeka" xfId="101"/>
    <cellStyle name="Comma 3" xfId="102"/>
    <cellStyle name="Comma 4" xfId="103"/>
    <cellStyle name="Comma 4 2" xfId="104"/>
    <cellStyle name="Comma 5" xfId="105"/>
    <cellStyle name="Comma 6" xfId="106"/>
    <cellStyle name="Comma 7" xfId="107"/>
    <cellStyle name="Comma 8" xfId="108"/>
    <cellStyle name="Comma 9" xfId="109"/>
    <cellStyle name="Currency" xfId="110"/>
    <cellStyle name="Currency [0]" xfId="111"/>
    <cellStyle name="Currency 2" xfId="112"/>
    <cellStyle name="Excel Built-in Normal" xfId="113"/>
    <cellStyle name="Excel Built-in Normal 2" xfId="114"/>
    <cellStyle name="Explanatory Text" xfId="115"/>
    <cellStyle name="Followed Hyperlink" xfId="116"/>
    <cellStyle name="Good" xfId="117"/>
    <cellStyle name="Heading" xfId="118"/>
    <cellStyle name="Heading 1" xfId="119"/>
    <cellStyle name="Heading 2" xfId="120"/>
    <cellStyle name="Heading 3" xfId="121"/>
    <cellStyle name="Heading 4" xfId="122"/>
    <cellStyle name="Heading1" xfId="123"/>
    <cellStyle name="Hyperlink" xfId="124"/>
    <cellStyle name="Ievade" xfId="125"/>
    <cellStyle name="Ievade 2" xfId="126"/>
    <cellStyle name="Input" xfId="127"/>
    <cellStyle name="Izvade" xfId="128"/>
    <cellStyle name="Izvade 2" xfId="129"/>
    <cellStyle name="Kopsumma" xfId="130"/>
    <cellStyle name="Kopsumma 2" xfId="131"/>
    <cellStyle name="Labs" xfId="132"/>
    <cellStyle name="Linked Cell" xfId="133"/>
    <cellStyle name="Neitrāls" xfId="134"/>
    <cellStyle name="Neitrāls 2" xfId="135"/>
    <cellStyle name="Neutral" xfId="136"/>
    <cellStyle name="Normal 10" xfId="137"/>
    <cellStyle name="Normal 10 2" xfId="138"/>
    <cellStyle name="Normal 11" xfId="139"/>
    <cellStyle name="Normal 12" xfId="140"/>
    <cellStyle name="Normal 13" xfId="141"/>
    <cellStyle name="Normal 14" xfId="142"/>
    <cellStyle name="Normal 15" xfId="143"/>
    <cellStyle name="Normal 2" xfId="144"/>
    <cellStyle name="Normal 2 2" xfId="145"/>
    <cellStyle name="Normal 2 2 2" xfId="146"/>
    <cellStyle name="Normal 2 2 2 2" xfId="147"/>
    <cellStyle name="Normal 2 3" xfId="148"/>
    <cellStyle name="Normal 2 3 2" xfId="149"/>
    <cellStyle name="Normal 2 3 2 2" xfId="150"/>
    <cellStyle name="Normal 2 3 2_PII Riekstins" xfId="151"/>
    <cellStyle name="Normal 2 3_PII Riekstins" xfId="152"/>
    <cellStyle name="Normal 2 4" xfId="153"/>
    <cellStyle name="Normal 2 5" xfId="154"/>
    <cellStyle name="Normal 2 6" xfId="155"/>
    <cellStyle name="Normal 2_Daugmale_2008_7_Veicamie darbi" xfId="156"/>
    <cellStyle name="Normal 3" xfId="157"/>
    <cellStyle name="Normal 4" xfId="158"/>
    <cellStyle name="Normal 5" xfId="159"/>
    <cellStyle name="Normal 6" xfId="160"/>
    <cellStyle name="Normal 6 2" xfId="161"/>
    <cellStyle name="Normal 7" xfId="162"/>
    <cellStyle name="Normal 7 2" xfId="163"/>
    <cellStyle name="Normal 7 2 2" xfId="164"/>
    <cellStyle name="Normal 7_KP_Edole_12aug_2008_FIN" xfId="165"/>
    <cellStyle name="Normal 8" xfId="166"/>
    <cellStyle name="Normal 8 2" xfId="167"/>
    <cellStyle name="Normal 9" xfId="168"/>
    <cellStyle name="Normal 9 2" xfId="169"/>
    <cellStyle name="Normal_501-06tames forma 2" xfId="170"/>
    <cellStyle name="Normal_501-06tames forma 3" xfId="171"/>
    <cellStyle name="Nosaukums" xfId="172"/>
    <cellStyle name="Nosaukums 2" xfId="173"/>
    <cellStyle name="Note" xfId="174"/>
    <cellStyle name="Output" xfId="175"/>
    <cellStyle name="Parastais 2" xfId="176"/>
    <cellStyle name="Parastais 3" xfId="177"/>
    <cellStyle name="Parastais_Izveerstaa_taame-forma" xfId="178"/>
    <cellStyle name="Paskaidrojošs teksts" xfId="179"/>
    <cellStyle name="Pārbaudes šūna" xfId="180"/>
    <cellStyle name="Percent" xfId="181"/>
    <cellStyle name="Percent 2" xfId="182"/>
    <cellStyle name="Piezīme" xfId="183"/>
    <cellStyle name="Procenti_ValainaTehniska specifikacija Rigas 7" xfId="184"/>
    <cellStyle name="Result" xfId="185"/>
    <cellStyle name="Result2" xfId="186"/>
    <cellStyle name="Saistītā šūna" xfId="187"/>
    <cellStyle name="Slikts" xfId="188"/>
    <cellStyle name="Stils 1" xfId="189"/>
    <cellStyle name="Style 1" xfId="190"/>
    <cellStyle name="Style 1 2" xfId="191"/>
    <cellStyle name="Style 2" xfId="192"/>
    <cellStyle name="Title" xfId="193"/>
    <cellStyle name="Total" xfId="194"/>
    <cellStyle name="Virsraksts 1" xfId="195"/>
    <cellStyle name="Virsraksts 2" xfId="196"/>
    <cellStyle name="Virsraksts 3" xfId="197"/>
    <cellStyle name="Virsraksts 4" xfId="198"/>
    <cellStyle name="Warning Text" xfId="199"/>
    <cellStyle name="Акцент1" xfId="200"/>
    <cellStyle name="Акцент2" xfId="201"/>
    <cellStyle name="Акцент3" xfId="202"/>
    <cellStyle name="Акцент4" xfId="203"/>
    <cellStyle name="Акцент5" xfId="204"/>
    <cellStyle name="Акцент6" xfId="205"/>
    <cellStyle name="Ввод " xfId="206"/>
    <cellStyle name="Вывод" xfId="207"/>
    <cellStyle name="Вычисление" xfId="208"/>
    <cellStyle name="Заголовок 1" xfId="209"/>
    <cellStyle name="Заголовок 2" xfId="210"/>
    <cellStyle name="Заголовок 3" xfId="211"/>
    <cellStyle name="Заголовок 4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 2 2" xfId="218"/>
    <cellStyle name="Обычный 3" xfId="219"/>
    <cellStyle name="Обычный_Obrazec" xfId="220"/>
    <cellStyle name="Плохой" xfId="221"/>
    <cellStyle name="Пояснение" xfId="222"/>
    <cellStyle name="Примечание" xfId="223"/>
    <cellStyle name="Связанная ячейка" xfId="224"/>
    <cellStyle name="Стиль 1" xfId="225"/>
    <cellStyle name="Текст предупреждения" xfId="226"/>
    <cellStyle name="Хороший" xfId="2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ralds\c\My%20Documents\Desktop\Arhivs\Visadi%20Excel\Paisu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&#257;mes_2\Downloads\Pielikums_Nr_8_Finansu_piedavajuma_forma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tame"/>
      <sheetName val="kopsalik"/>
      <sheetName val="0-1"/>
      <sheetName val="0-2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2-1_AVK"/>
      <sheetName val="2-2_ŪK"/>
      <sheetName val="2-3_ELT"/>
      <sheetName val="2-4_TelDat"/>
      <sheetName val="2-5_VAU"/>
      <sheetName val="2-6_Apsa"/>
      <sheetName val="2-7_Video"/>
      <sheetName val="2-8_Gas"/>
      <sheetName val="3-1_LK"/>
      <sheetName val="4-1_Labie"/>
      <sheetName val="5-1_Saimn"/>
      <sheetName val="6-1_Mē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D37"/>
  <sheetViews>
    <sheetView view="pageBreakPreview" zoomScaleSheetLayoutView="100" zoomScalePageLayoutView="0" workbookViewId="0" topLeftCell="A1">
      <selection activeCell="D36" sqref="D36"/>
    </sheetView>
  </sheetViews>
  <sheetFormatPr defaultColWidth="9.00390625" defaultRowHeight="12.75"/>
  <cols>
    <col min="1" max="1" width="14.25390625" style="114" customWidth="1"/>
    <col min="2" max="2" width="37.625" style="114" customWidth="1"/>
    <col min="3" max="3" width="12.625" style="114" customWidth="1"/>
    <col min="4" max="4" width="18.125" style="114" customWidth="1"/>
    <col min="5" max="16384" width="9.125" style="114" customWidth="1"/>
  </cols>
  <sheetData>
    <row r="2" spans="3:4" ht="12">
      <c r="C2" s="115"/>
      <c r="D2" s="115" t="s">
        <v>136</v>
      </c>
    </row>
    <row r="3" spans="2:4" ht="12">
      <c r="B3" s="115"/>
      <c r="C3" s="115"/>
      <c r="D3" s="116"/>
    </row>
    <row r="4" spans="2:4" ht="12">
      <c r="B4" s="115"/>
      <c r="C4" s="115"/>
      <c r="D4" s="117"/>
    </row>
    <row r="5" ht="12">
      <c r="D5" s="115" t="s">
        <v>137</v>
      </c>
    </row>
    <row r="6" ht="12">
      <c r="D6" s="115" t="s">
        <v>138</v>
      </c>
    </row>
    <row r="7" ht="12">
      <c r="D7" s="115" t="s">
        <v>139</v>
      </c>
    </row>
    <row r="11" spans="1:4" ht="12">
      <c r="A11" s="158" t="s">
        <v>140</v>
      </c>
      <c r="B11" s="158"/>
      <c r="C11" s="158"/>
      <c r="D11" s="158"/>
    </row>
    <row r="12" spans="1:4" ht="12">
      <c r="A12" s="159"/>
      <c r="B12" s="159"/>
      <c r="C12" s="159"/>
      <c r="D12" s="159"/>
    </row>
    <row r="13" spans="1:4" ht="12">
      <c r="A13" s="118" t="s">
        <v>63</v>
      </c>
      <c r="B13" s="119"/>
      <c r="C13" s="119"/>
      <c r="D13" s="119"/>
    </row>
    <row r="14" spans="1:4" ht="12">
      <c r="A14" s="118" t="s">
        <v>62</v>
      </c>
      <c r="B14" s="119"/>
      <c r="C14" s="119"/>
      <c r="D14" s="119"/>
    </row>
    <row r="15" spans="1:4" ht="12">
      <c r="A15" s="118" t="s">
        <v>177</v>
      </c>
      <c r="B15" s="120"/>
      <c r="C15" s="120"/>
      <c r="D15" s="119"/>
    </row>
    <row r="16" spans="1:4" ht="12">
      <c r="A16" s="119"/>
      <c r="B16" s="119"/>
      <c r="C16" s="119"/>
      <c r="D16" s="119"/>
    </row>
    <row r="18" spans="1:4" ht="12">
      <c r="A18" s="152" t="s">
        <v>0</v>
      </c>
      <c r="B18" s="153" t="s">
        <v>52</v>
      </c>
      <c r="C18" s="154"/>
      <c r="D18" s="152" t="s">
        <v>4</v>
      </c>
    </row>
    <row r="19" spans="1:4" ht="12">
      <c r="A19" s="152"/>
      <c r="B19" s="155"/>
      <c r="C19" s="156"/>
      <c r="D19" s="152"/>
    </row>
    <row r="20" spans="1:4" ht="24" customHeight="1">
      <c r="A20" s="121">
        <v>2</v>
      </c>
      <c r="B20" s="150" t="s">
        <v>135</v>
      </c>
      <c r="C20" s="151"/>
      <c r="D20" s="122">
        <f>'2.KOPS'!E25</f>
        <v>0</v>
      </c>
    </row>
    <row r="21" spans="1:4" ht="12">
      <c r="A21" s="123"/>
      <c r="B21" s="124"/>
      <c r="C21" s="125"/>
      <c r="D21" s="122"/>
    </row>
    <row r="22" spans="1:4" ht="12">
      <c r="A22" s="123"/>
      <c r="B22" s="126" t="s">
        <v>44</v>
      </c>
      <c r="C22" s="125"/>
      <c r="D22" s="127">
        <f>SUM(D20:D21)</f>
        <v>0</v>
      </c>
    </row>
    <row r="23" spans="1:4" ht="12">
      <c r="A23" s="123"/>
      <c r="B23" s="126"/>
      <c r="C23" s="125"/>
      <c r="D23" s="127"/>
    </row>
    <row r="24" spans="1:4" ht="12">
      <c r="A24" s="157" t="s">
        <v>141</v>
      </c>
      <c r="B24" s="157"/>
      <c r="C24" s="128">
        <v>0.21</v>
      </c>
      <c r="D24" s="129"/>
    </row>
    <row r="25" spans="1:4" ht="12">
      <c r="A25" s="157" t="s">
        <v>142</v>
      </c>
      <c r="B25" s="157"/>
      <c r="C25" s="157"/>
      <c r="D25" s="127"/>
    </row>
    <row r="30" spans="1:4" ht="12">
      <c r="A30" s="130" t="s">
        <v>47</v>
      </c>
      <c r="B30" s="148"/>
      <c r="C30" s="148"/>
      <c r="D30" s="148"/>
    </row>
    <row r="31" spans="1:4" ht="12">
      <c r="A31" s="131"/>
      <c r="B31" s="149" t="s">
        <v>49</v>
      </c>
      <c r="C31" s="149"/>
      <c r="D31" s="149"/>
    </row>
    <row r="32" spans="1:4" ht="12">
      <c r="A32" s="130" t="s">
        <v>11</v>
      </c>
      <c r="B32" s="131"/>
      <c r="C32" s="131"/>
      <c r="D32" s="131"/>
    </row>
    <row r="33" spans="1:4" ht="12">
      <c r="A33" s="131"/>
      <c r="B33" s="131"/>
      <c r="C33" s="131"/>
      <c r="D33" s="131"/>
    </row>
    <row r="34" spans="1:4" ht="12">
      <c r="A34" s="130" t="s">
        <v>48</v>
      </c>
      <c r="B34" s="148"/>
      <c r="C34" s="148"/>
      <c r="D34" s="148"/>
    </row>
    <row r="35" spans="1:4" ht="12">
      <c r="A35" s="131"/>
      <c r="B35" s="132" t="s">
        <v>49</v>
      </c>
      <c r="C35" s="132"/>
      <c r="D35" s="132"/>
    </row>
    <row r="36" spans="1:4" ht="12">
      <c r="A36" s="130" t="s">
        <v>11</v>
      </c>
      <c r="B36" s="131"/>
      <c r="C36" s="131"/>
      <c r="D36" s="131"/>
    </row>
    <row r="37" ht="12">
      <c r="A37" s="133"/>
    </row>
  </sheetData>
  <sheetProtection selectLockedCells="1" selectUnlockedCells="1"/>
  <mergeCells count="11">
    <mergeCell ref="A11:D11"/>
    <mergeCell ref="A12:D12"/>
    <mergeCell ref="A25:C25"/>
    <mergeCell ref="B30:D30"/>
    <mergeCell ref="B31:D31"/>
    <mergeCell ref="B34:D34"/>
    <mergeCell ref="B20:C20"/>
    <mergeCell ref="A18:A19"/>
    <mergeCell ref="B18:C19"/>
    <mergeCell ref="D18:D19"/>
    <mergeCell ref="A24:B24"/>
  </mergeCells>
  <printOptions/>
  <pageMargins left="0.9055118110236221" right="0.7086614173228347" top="0.9448818897637796" bottom="0.7480314960629921" header="0.5118110236220472" footer="0.511811023622047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I25" sqref="I25"/>
    </sheetView>
  </sheetViews>
  <sheetFormatPr defaultColWidth="8.875" defaultRowHeight="12.75"/>
  <cols>
    <col min="1" max="1" width="4.75390625" style="72" customWidth="1"/>
    <col min="2" max="2" width="7.25390625" style="72" customWidth="1"/>
    <col min="3" max="3" width="16.625" style="72" customWidth="1"/>
    <col min="4" max="4" width="7.125" style="72" customWidth="1"/>
    <col min="5" max="5" width="12.625" style="72" customWidth="1"/>
    <col min="6" max="6" width="10.00390625" style="72" customWidth="1"/>
    <col min="7" max="7" width="10.625" style="72" customWidth="1"/>
    <col min="8" max="8" width="10.25390625" style="72" customWidth="1"/>
    <col min="9" max="9" width="9.125" style="72" customWidth="1"/>
    <col min="10" max="16384" width="8.875" style="72" customWidth="1"/>
  </cols>
  <sheetData>
    <row r="1" spans="1:9" ht="12">
      <c r="A1" s="167" t="s">
        <v>129</v>
      </c>
      <c r="B1" s="167"/>
      <c r="C1" s="167"/>
      <c r="D1" s="167"/>
      <c r="E1" s="167"/>
      <c r="F1" s="167"/>
      <c r="G1" s="167"/>
      <c r="H1" s="167"/>
      <c r="I1" s="167"/>
    </row>
    <row r="2" spans="1:9" ht="12.75" customHeight="1">
      <c r="A2" s="168" t="s">
        <v>135</v>
      </c>
      <c r="B2" s="168"/>
      <c r="C2" s="168"/>
      <c r="D2" s="168"/>
      <c r="E2" s="168"/>
      <c r="F2" s="168"/>
      <c r="G2" s="168"/>
      <c r="H2" s="168"/>
      <c r="I2" s="168"/>
    </row>
    <row r="3" spans="1:9" ht="24" customHeight="1">
      <c r="A3" s="63"/>
      <c r="B3" s="63"/>
      <c r="C3" s="169"/>
      <c r="D3" s="169"/>
      <c r="E3" s="169"/>
      <c r="F3" s="169"/>
      <c r="G3" s="169"/>
      <c r="H3" s="63"/>
      <c r="I3" s="63"/>
    </row>
    <row r="4" ht="13.5" customHeight="1">
      <c r="A4" s="73" t="s">
        <v>63</v>
      </c>
    </row>
    <row r="5" spans="1:9" ht="27.75" customHeight="1">
      <c r="A5" s="170" t="s">
        <v>61</v>
      </c>
      <c r="B5" s="170"/>
      <c r="C5" s="170"/>
      <c r="D5" s="170"/>
      <c r="E5" s="170"/>
      <c r="F5" s="170"/>
      <c r="G5" s="170"/>
      <c r="H5" s="170"/>
      <c r="I5" s="170"/>
    </row>
    <row r="6" spans="1:9" ht="12">
      <c r="A6" s="171" t="s">
        <v>62</v>
      </c>
      <c r="B6" s="171"/>
      <c r="C6" s="171"/>
      <c r="D6" s="171"/>
      <c r="E6" s="171"/>
      <c r="F6" s="171"/>
      <c r="G6" s="171"/>
      <c r="H6" s="74"/>
      <c r="I6" s="74"/>
    </row>
    <row r="7" spans="1:9" ht="12">
      <c r="A7" s="64"/>
      <c r="B7" s="64"/>
      <c r="C7" s="64"/>
      <c r="D7" s="64"/>
      <c r="E7" s="64"/>
      <c r="F7" s="64"/>
      <c r="G7" s="64"/>
      <c r="H7" s="74"/>
      <c r="I7" s="74"/>
    </row>
    <row r="8" spans="1:9" ht="12">
      <c r="A8" s="64"/>
      <c r="B8" s="64"/>
      <c r="D8" s="65" t="s">
        <v>3</v>
      </c>
      <c r="E8" s="66">
        <f>E25</f>
        <v>0</v>
      </c>
      <c r="F8" s="64"/>
      <c r="G8" s="64"/>
      <c r="H8" s="74"/>
      <c r="I8" s="74"/>
    </row>
    <row r="9" spans="1:9" ht="12">
      <c r="A9" s="64"/>
      <c r="B9" s="64"/>
      <c r="D9" s="65" t="s">
        <v>50</v>
      </c>
      <c r="E9" s="66">
        <f>I21</f>
        <v>0</v>
      </c>
      <c r="F9" s="64"/>
      <c r="G9" s="64"/>
      <c r="H9" s="74"/>
      <c r="I9" s="74"/>
    </row>
    <row r="10" spans="4:5" ht="12">
      <c r="D10" s="67"/>
      <c r="E10" s="68" t="s">
        <v>176</v>
      </c>
    </row>
    <row r="12" spans="1:9" ht="12.75" customHeight="1">
      <c r="A12" s="160" t="s">
        <v>0</v>
      </c>
      <c r="B12" s="160" t="s">
        <v>51</v>
      </c>
      <c r="C12" s="172" t="s">
        <v>52</v>
      </c>
      <c r="D12" s="173"/>
      <c r="E12" s="160" t="s">
        <v>4</v>
      </c>
      <c r="F12" s="160" t="s">
        <v>53</v>
      </c>
      <c r="G12" s="160"/>
      <c r="H12" s="160"/>
      <c r="I12" s="161" t="s">
        <v>54</v>
      </c>
    </row>
    <row r="13" spans="1:9" ht="24">
      <c r="A13" s="160"/>
      <c r="B13" s="160"/>
      <c r="C13" s="174"/>
      <c r="D13" s="175"/>
      <c r="E13" s="160"/>
      <c r="F13" s="75" t="s">
        <v>55</v>
      </c>
      <c r="G13" s="75" t="s">
        <v>5</v>
      </c>
      <c r="H13" s="75" t="s">
        <v>6</v>
      </c>
      <c r="I13" s="161"/>
    </row>
    <row r="14" spans="1:9" ht="12">
      <c r="A14" s="76"/>
      <c r="B14" s="76"/>
      <c r="C14" s="162"/>
      <c r="D14" s="163"/>
      <c r="E14" s="77"/>
      <c r="F14" s="77"/>
      <c r="G14" s="77"/>
      <c r="H14" s="77"/>
      <c r="I14" s="77"/>
    </row>
    <row r="15" spans="1:9" ht="12">
      <c r="A15" s="76">
        <f>1</f>
        <v>1</v>
      </c>
      <c r="B15" s="78" t="s">
        <v>125</v>
      </c>
      <c r="C15" s="164" t="s">
        <v>56</v>
      </c>
      <c r="D15" s="163"/>
      <c r="E15" s="77">
        <f>SUM(F15:H15)</f>
        <v>0</v>
      </c>
      <c r="F15" s="77">
        <f>'2-1_BŪVL'!M31</f>
        <v>0</v>
      </c>
      <c r="G15" s="77">
        <f>'2-1_BŪVL'!N31</f>
        <v>0</v>
      </c>
      <c r="H15" s="77">
        <f>'2-1_BŪVL'!O31</f>
        <v>0</v>
      </c>
      <c r="I15" s="77">
        <f>'2-1_BŪVL'!L29</f>
        <v>0</v>
      </c>
    </row>
    <row r="16" spans="1:9" s="79" customFormat="1" ht="12">
      <c r="A16" s="75">
        <f>A15+1</f>
        <v>2</v>
      </c>
      <c r="B16" s="78" t="s">
        <v>7</v>
      </c>
      <c r="C16" s="165" t="s">
        <v>133</v>
      </c>
      <c r="D16" s="166"/>
      <c r="E16" s="77">
        <f>SUM(F16:H16)</f>
        <v>0</v>
      </c>
      <c r="F16" s="49">
        <f>'2-2_DEM'!M27</f>
        <v>0</v>
      </c>
      <c r="G16" s="49">
        <f>'2-2_DEM'!N27</f>
        <v>0</v>
      </c>
      <c r="H16" s="49">
        <f>'2-2_DEM'!O27</f>
        <v>0</v>
      </c>
      <c r="I16" s="49">
        <f>'2-2_DEM'!L25</f>
        <v>0</v>
      </c>
    </row>
    <row r="17" spans="1:9" ht="12">
      <c r="A17" s="75">
        <f>A16+1</f>
        <v>3</v>
      </c>
      <c r="B17" s="78" t="s">
        <v>126</v>
      </c>
      <c r="C17" s="162" t="s">
        <v>132</v>
      </c>
      <c r="D17" s="163"/>
      <c r="E17" s="77">
        <f>SUM(F17:H17)</f>
        <v>0</v>
      </c>
      <c r="F17" s="77">
        <f>'2-3_Fas'!M59</f>
        <v>0</v>
      </c>
      <c r="G17" s="77">
        <f>'2-3_Fas'!N59</f>
        <v>0</v>
      </c>
      <c r="H17" s="77">
        <f>'2-3_Fas'!O59</f>
        <v>0</v>
      </c>
      <c r="I17" s="77">
        <f>'2-3_Fas'!L57</f>
        <v>0</v>
      </c>
    </row>
    <row r="18" spans="1:9" s="63" customFormat="1" ht="12.75">
      <c r="A18" s="75">
        <f>A17+1</f>
        <v>4</v>
      </c>
      <c r="B18" s="78" t="s">
        <v>127</v>
      </c>
      <c r="C18" s="177" t="s">
        <v>12</v>
      </c>
      <c r="D18" s="178"/>
      <c r="E18" s="69">
        <f>SUM(F18:H18)</f>
        <v>0</v>
      </c>
      <c r="F18" s="69">
        <f>'2-4_Labiek'!M55</f>
        <v>0</v>
      </c>
      <c r="G18" s="69">
        <f>'2-4_Labiek'!N55</f>
        <v>0</v>
      </c>
      <c r="H18" s="69">
        <f>'2-4_Labiek'!O55</f>
        <v>0</v>
      </c>
      <c r="I18" s="69">
        <f>'2-4_Labiek'!L53</f>
        <v>0</v>
      </c>
    </row>
    <row r="19" spans="1:9" s="63" customFormat="1" ht="12.75">
      <c r="A19" s="75">
        <f>A18+1</f>
        <v>5</v>
      </c>
      <c r="B19" s="78" t="s">
        <v>128</v>
      </c>
      <c r="C19" s="177" t="s">
        <v>131</v>
      </c>
      <c r="D19" s="178"/>
      <c r="E19" s="69">
        <f>SUM(F19:H19)</f>
        <v>0</v>
      </c>
      <c r="F19" s="69">
        <f>'2-5_LK'!M25</f>
        <v>0</v>
      </c>
      <c r="G19" s="69">
        <f>'2-5_LK'!N25</f>
        <v>0</v>
      </c>
      <c r="H19" s="69">
        <f>'2-5_LK'!O25</f>
        <v>0</v>
      </c>
      <c r="I19" s="69">
        <f>'2-5_LK'!L23</f>
        <v>0</v>
      </c>
    </row>
    <row r="20" spans="1:9" ht="12">
      <c r="A20" s="75"/>
      <c r="B20" s="76"/>
      <c r="C20" s="162"/>
      <c r="D20" s="163"/>
      <c r="E20" s="77"/>
      <c r="F20" s="77"/>
      <c r="G20" s="77"/>
      <c r="H20" s="77"/>
      <c r="I20" s="77"/>
    </row>
    <row r="21" spans="1:9" ht="12">
      <c r="A21" s="76"/>
      <c r="B21" s="76"/>
      <c r="C21" s="176" t="s">
        <v>44</v>
      </c>
      <c r="D21" s="176"/>
      <c r="E21" s="70">
        <f>SUM(E14:E20)</f>
        <v>0</v>
      </c>
      <c r="F21" s="70">
        <f>SUM(F14:F20)</f>
        <v>0</v>
      </c>
      <c r="G21" s="70">
        <f>SUM(G14:G20)</f>
        <v>0</v>
      </c>
      <c r="H21" s="70">
        <f>SUM(H14:H20)</f>
        <v>0</v>
      </c>
      <c r="I21" s="70">
        <f>SUM(I14:I20)</f>
        <v>0</v>
      </c>
    </row>
    <row r="22" spans="1:9" ht="12">
      <c r="A22" s="76"/>
      <c r="B22" s="76"/>
      <c r="C22" s="80" t="s">
        <v>57</v>
      </c>
      <c r="D22" s="81"/>
      <c r="E22" s="49">
        <f>ROUND(D22*E21,2)</f>
        <v>0</v>
      </c>
      <c r="F22" s="82"/>
      <c r="G22" s="82"/>
      <c r="H22" s="82"/>
      <c r="I22" s="82"/>
    </row>
    <row r="23" spans="1:9" ht="12">
      <c r="A23" s="76"/>
      <c r="B23" s="76"/>
      <c r="C23" s="80" t="s">
        <v>58</v>
      </c>
      <c r="D23" s="81"/>
      <c r="E23" s="49">
        <f>ROUND(D23*E21,2)</f>
        <v>0</v>
      </c>
      <c r="F23" s="82"/>
      <c r="G23" s="82"/>
      <c r="H23" s="82"/>
      <c r="I23" s="82"/>
    </row>
    <row r="24" spans="1:9" ht="26.25" customHeight="1">
      <c r="A24" s="76"/>
      <c r="B24" s="76"/>
      <c r="C24" s="83" t="s">
        <v>59</v>
      </c>
      <c r="D24" s="84">
        <v>0.2359</v>
      </c>
      <c r="E24" s="85">
        <f>ROUND(D24*F21,2)</f>
        <v>0</v>
      </c>
      <c r="F24" s="82"/>
      <c r="G24" s="82"/>
      <c r="H24" s="82"/>
      <c r="I24" s="82"/>
    </row>
    <row r="25" spans="1:9" ht="12">
      <c r="A25" s="76"/>
      <c r="B25" s="76"/>
      <c r="C25" s="176" t="s">
        <v>60</v>
      </c>
      <c r="D25" s="176"/>
      <c r="E25" s="71">
        <f>SUM(E21:E24)</f>
        <v>0</v>
      </c>
      <c r="F25" s="82"/>
      <c r="G25" s="82"/>
      <c r="H25" s="82"/>
      <c r="I25" s="82"/>
    </row>
    <row r="26" spans="6:9" ht="12">
      <c r="F26" s="86"/>
      <c r="G26" s="86"/>
      <c r="H26" s="86"/>
      <c r="I26" s="86"/>
    </row>
    <row r="29" spans="1:8" ht="12.75">
      <c r="A29" s="111"/>
      <c r="B29" s="112"/>
      <c r="C29" s="109"/>
      <c r="D29" s="63"/>
      <c r="E29" s="63"/>
      <c r="F29" s="63"/>
      <c r="G29" s="63"/>
      <c r="H29" s="63"/>
    </row>
    <row r="30" spans="1:8" ht="12.75">
      <c r="A30" s="113"/>
      <c r="B30" s="112"/>
      <c r="C30" s="109"/>
      <c r="D30" s="63"/>
      <c r="E30" s="63"/>
      <c r="F30" s="63"/>
      <c r="G30" s="63"/>
      <c r="H30" s="63"/>
    </row>
    <row r="31" spans="1:8" ht="12.75">
      <c r="A31" s="111"/>
      <c r="B31" s="112"/>
      <c r="C31" s="109"/>
      <c r="D31" s="63"/>
      <c r="E31" s="63"/>
      <c r="F31" s="63"/>
      <c r="G31" s="63"/>
      <c r="H31" s="63"/>
    </row>
    <row r="32" spans="1:8" ht="12.75">
      <c r="A32" s="113"/>
      <c r="B32" s="109"/>
      <c r="C32" s="109"/>
      <c r="D32" s="63"/>
      <c r="E32" s="63"/>
      <c r="F32" s="63"/>
      <c r="G32" s="63"/>
      <c r="H32" s="63"/>
    </row>
    <row r="33" spans="1:8" ht="12.75">
      <c r="A33" s="113"/>
      <c r="B33" s="110"/>
      <c r="C33" s="109"/>
      <c r="D33" s="63"/>
      <c r="E33" s="63"/>
      <c r="F33" s="63"/>
      <c r="G33" s="63"/>
      <c r="H33" s="63"/>
    </row>
  </sheetData>
  <sheetProtection/>
  <mergeCells count="20">
    <mergeCell ref="A12:A13"/>
    <mergeCell ref="B12:B13"/>
    <mergeCell ref="C12:D13"/>
    <mergeCell ref="E12:E13"/>
    <mergeCell ref="C25:D25"/>
    <mergeCell ref="C17:D17"/>
    <mergeCell ref="C20:D20"/>
    <mergeCell ref="C21:D21"/>
    <mergeCell ref="C18:D18"/>
    <mergeCell ref="C19:D19"/>
    <mergeCell ref="F12:H12"/>
    <mergeCell ref="I12:I13"/>
    <mergeCell ref="C14:D14"/>
    <mergeCell ref="C15:D15"/>
    <mergeCell ref="C16:D16"/>
    <mergeCell ref="A1:I1"/>
    <mergeCell ref="A2:I2"/>
    <mergeCell ref="C3:G3"/>
    <mergeCell ref="A5:I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38"/>
  <sheetViews>
    <sheetView showZeros="0" view="pageBreakPreview" zoomScaleSheetLayoutView="100" zoomScalePageLayoutView="0" workbookViewId="0" topLeftCell="A19">
      <selection activeCell="L33" sqref="L33"/>
    </sheetView>
  </sheetViews>
  <sheetFormatPr defaultColWidth="9.00390625" defaultRowHeight="12.75"/>
  <cols>
    <col min="1" max="1" width="4.25390625" style="26" customWidth="1"/>
    <col min="2" max="2" width="4.375" style="26" customWidth="1"/>
    <col min="3" max="3" width="36.25390625" style="26" customWidth="1"/>
    <col min="4" max="4" width="7.00390625" style="26" customWidth="1"/>
    <col min="5" max="5" width="7.25390625" style="26" customWidth="1"/>
    <col min="6" max="6" width="6.25390625" style="26" customWidth="1"/>
    <col min="7" max="7" width="5.125" style="26" customWidth="1"/>
    <col min="8" max="8" width="7.00390625" style="26" customWidth="1"/>
    <col min="9" max="9" width="8.00390625" style="26" customWidth="1"/>
    <col min="10" max="10" width="7.75390625" style="26" customWidth="1"/>
    <col min="11" max="11" width="8.75390625" style="26" customWidth="1"/>
    <col min="12" max="12" width="7.625" style="26" customWidth="1"/>
    <col min="13" max="13" width="7.75390625" style="26" customWidth="1"/>
    <col min="14" max="14" width="9.875" style="26" customWidth="1"/>
    <col min="15" max="15" width="9.125" style="26" customWidth="1"/>
    <col min="16" max="16" width="9.875" style="26" customWidth="1"/>
    <col min="17" max="16384" width="9.125" style="26" customWidth="1"/>
  </cols>
  <sheetData>
    <row r="1" spans="1:16" ht="12.75" customHeight="1">
      <c r="A1" s="179" t="s">
        <v>130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12">
      <c r="A2" s="180" t="s">
        <v>56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4" s="17" customFormat="1" ht="17.25" customHeight="1">
      <c r="A4" s="17" t="s">
        <v>63</v>
      </c>
    </row>
    <row r="5" spans="1:16" s="17" customFormat="1" ht="12">
      <c r="A5" s="181" t="s">
        <v>61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9" s="17" customFormat="1" ht="12">
      <c r="A6" s="181" t="s">
        <v>62</v>
      </c>
      <c r="B6" s="181"/>
      <c r="C6" s="181"/>
      <c r="D6" s="181"/>
      <c r="E6" s="181"/>
      <c r="F6" s="181"/>
      <c r="G6" s="181"/>
      <c r="H6" s="18"/>
      <c r="I6" s="18"/>
    </row>
    <row r="7" spans="1:2" ht="12">
      <c r="A7" s="27" t="s">
        <v>110</v>
      </c>
      <c r="B7" s="27"/>
    </row>
    <row r="8" spans="1:16" ht="13.5" customHeight="1">
      <c r="A8" s="28"/>
      <c r="B8" s="28"/>
      <c r="L8" s="180" t="s">
        <v>27</v>
      </c>
      <c r="M8" s="180"/>
      <c r="N8" s="182">
        <f>P31</f>
        <v>0</v>
      </c>
      <c r="O8" s="180"/>
      <c r="P8" s="26" t="s">
        <v>28</v>
      </c>
    </row>
    <row r="9" spans="12:15" ht="12">
      <c r="L9" s="180" t="s">
        <v>29</v>
      </c>
      <c r="M9" s="180"/>
      <c r="N9" s="180" t="s">
        <v>175</v>
      </c>
      <c r="O9" s="180"/>
    </row>
    <row r="10" spans="11:16" ht="12">
      <c r="K10" s="180"/>
      <c r="L10" s="180"/>
      <c r="M10" s="180"/>
      <c r="N10" s="180"/>
      <c r="O10" s="187"/>
      <c r="P10" s="187"/>
    </row>
    <row r="11" spans="1:16" ht="12.75" customHeight="1">
      <c r="A11" s="183" t="s">
        <v>30</v>
      </c>
      <c r="B11" s="184" t="s">
        <v>31</v>
      </c>
      <c r="C11" s="183" t="s">
        <v>32</v>
      </c>
      <c r="D11" s="183" t="s">
        <v>1</v>
      </c>
      <c r="E11" s="183" t="s">
        <v>26</v>
      </c>
      <c r="F11" s="183" t="s">
        <v>33</v>
      </c>
      <c r="G11" s="183"/>
      <c r="H11" s="183"/>
      <c r="I11" s="183"/>
      <c r="J11" s="183"/>
      <c r="K11" s="183"/>
      <c r="L11" s="183" t="s">
        <v>34</v>
      </c>
      <c r="M11" s="183"/>
      <c r="N11" s="183"/>
      <c r="O11" s="183"/>
      <c r="P11" s="183"/>
    </row>
    <row r="12" spans="1:16" ht="74.25" customHeight="1">
      <c r="A12" s="183"/>
      <c r="B12" s="184"/>
      <c r="C12" s="183"/>
      <c r="D12" s="183"/>
      <c r="E12" s="183"/>
      <c r="F12" s="29" t="s">
        <v>35</v>
      </c>
      <c r="G12" s="29" t="s">
        <v>36</v>
      </c>
      <c r="H12" s="1" t="s">
        <v>37</v>
      </c>
      <c r="I12" s="1" t="s">
        <v>38</v>
      </c>
      <c r="J12" s="1" t="s">
        <v>39</v>
      </c>
      <c r="K12" s="1" t="s">
        <v>40</v>
      </c>
      <c r="L12" s="29" t="s">
        <v>41</v>
      </c>
      <c r="M12" s="1" t="s">
        <v>37</v>
      </c>
      <c r="N12" s="1" t="s">
        <v>38</v>
      </c>
      <c r="O12" s="1" t="s">
        <v>39</v>
      </c>
      <c r="P12" s="1" t="s">
        <v>42</v>
      </c>
    </row>
    <row r="13" spans="1:16" ht="12">
      <c r="A13" s="1">
        <v>1</v>
      </c>
      <c r="B13" s="1">
        <f>A13+1</f>
        <v>2</v>
      </c>
      <c r="C13" s="1">
        <f aca="true" t="shared" si="0" ref="C13:P13">B13+1</f>
        <v>3</v>
      </c>
      <c r="D13" s="1">
        <f t="shared" si="0"/>
        <v>4</v>
      </c>
      <c r="E13" s="1">
        <f t="shared" si="0"/>
        <v>5</v>
      </c>
      <c r="F13" s="1">
        <f t="shared" si="0"/>
        <v>6</v>
      </c>
      <c r="G13" s="1">
        <f t="shared" si="0"/>
        <v>7</v>
      </c>
      <c r="H13" s="1">
        <f t="shared" si="0"/>
        <v>8</v>
      </c>
      <c r="I13" s="1">
        <f t="shared" si="0"/>
        <v>9</v>
      </c>
      <c r="J13" s="1">
        <f t="shared" si="0"/>
        <v>10</v>
      </c>
      <c r="K13" s="1">
        <f t="shared" si="0"/>
        <v>11</v>
      </c>
      <c r="L13" s="1">
        <f t="shared" si="0"/>
        <v>12</v>
      </c>
      <c r="M13" s="1">
        <f t="shared" si="0"/>
        <v>13</v>
      </c>
      <c r="N13" s="1">
        <f t="shared" si="0"/>
        <v>14</v>
      </c>
      <c r="O13" s="1">
        <f t="shared" si="0"/>
        <v>15</v>
      </c>
      <c r="P13" s="1">
        <f t="shared" si="0"/>
        <v>16</v>
      </c>
    </row>
    <row r="14" spans="1:16" ht="12">
      <c r="A14" s="1"/>
      <c r="B14" s="1"/>
      <c r="C14" s="19"/>
      <c r="D14" s="2"/>
      <c r="E14" s="2"/>
      <c r="F14" s="12"/>
      <c r="G14" s="12"/>
      <c r="H14" s="4"/>
      <c r="I14" s="4"/>
      <c r="J14" s="4"/>
      <c r="K14" s="4">
        <f>ROUND(H14+I14+J14,2)</f>
        <v>0</v>
      </c>
      <c r="L14" s="12"/>
      <c r="M14" s="5">
        <f>ROUND(H14*E14,2)</f>
        <v>0</v>
      </c>
      <c r="N14" s="5">
        <f>ROUND(I14*E14,2)</f>
        <v>0</v>
      </c>
      <c r="O14" s="5">
        <f>ROUND(J14*E14,2)</f>
        <v>0</v>
      </c>
      <c r="P14" s="4">
        <f>ROUND(M14+N14+O14,2)</f>
        <v>0</v>
      </c>
    </row>
    <row r="15" spans="1:16" ht="16.5" customHeight="1">
      <c r="A15" s="1"/>
      <c r="B15" s="1"/>
      <c r="C15" s="19" t="s">
        <v>56</v>
      </c>
      <c r="D15" s="2"/>
      <c r="E15" s="2"/>
      <c r="F15" s="12"/>
      <c r="G15" s="12"/>
      <c r="H15" s="4"/>
      <c r="I15" s="4"/>
      <c r="J15" s="4"/>
      <c r="K15" s="4">
        <f>ROUND(H15+I15+J15,2)</f>
        <v>0</v>
      </c>
      <c r="L15" s="12"/>
      <c r="M15" s="5">
        <f>ROUND(H15*E15,2)</f>
        <v>0</v>
      </c>
      <c r="N15" s="5">
        <f>ROUND(I15*E15,2)</f>
        <v>0</v>
      </c>
      <c r="O15" s="5">
        <f>ROUND(J15*E15,2)</f>
        <v>0</v>
      </c>
      <c r="P15" s="4">
        <f>ROUND(M15+N15+O15,2)</f>
        <v>0</v>
      </c>
    </row>
    <row r="16" spans="1:16" ht="28.5" customHeight="1">
      <c r="A16" s="1">
        <f>1</f>
        <v>1</v>
      </c>
      <c r="B16" s="1" t="s">
        <v>43</v>
      </c>
      <c r="C16" s="55" t="s">
        <v>95</v>
      </c>
      <c r="D16" s="56" t="s">
        <v>96</v>
      </c>
      <c r="E16" s="30">
        <v>1</v>
      </c>
      <c r="F16" s="3"/>
      <c r="G16" s="3"/>
      <c r="H16" s="4"/>
      <c r="I16" s="4"/>
      <c r="J16" s="4"/>
      <c r="K16" s="4"/>
      <c r="L16" s="3">
        <f>ROUND(F16*E16,2)</f>
        <v>0</v>
      </c>
      <c r="M16" s="5">
        <f>ROUND(H16*E16,2)</f>
        <v>0</v>
      </c>
      <c r="N16" s="5">
        <f>ROUND(I16*E16,2)</f>
        <v>0</v>
      </c>
      <c r="O16" s="5">
        <f>ROUND(J16*E16,2)</f>
        <v>0</v>
      </c>
      <c r="P16" s="4">
        <f>ROUND(M16+N16+O16,2)</f>
        <v>0</v>
      </c>
    </row>
    <row r="17" spans="1:16" ht="24">
      <c r="A17" s="1">
        <f aca="true" t="shared" si="1" ref="A17:A23">A16+1</f>
        <v>2</v>
      </c>
      <c r="B17" s="1" t="s">
        <v>43</v>
      </c>
      <c r="C17" s="55" t="s">
        <v>97</v>
      </c>
      <c r="D17" s="56" t="s">
        <v>2</v>
      </c>
      <c r="E17" s="30">
        <v>82.5</v>
      </c>
      <c r="F17" s="3"/>
      <c r="G17" s="3"/>
      <c r="H17" s="4"/>
      <c r="I17" s="4"/>
      <c r="J17" s="4"/>
      <c r="K17" s="4"/>
      <c r="L17" s="3">
        <f aca="true" t="shared" si="2" ref="L17:L28">ROUND(F17*E17,2)</f>
        <v>0</v>
      </c>
      <c r="M17" s="5">
        <f aca="true" t="shared" si="3" ref="M17:M28">ROUND(H17*E17,2)</f>
        <v>0</v>
      </c>
      <c r="N17" s="5">
        <f aca="true" t="shared" si="4" ref="N17:N28">ROUND(I17*E17,2)</f>
        <v>0</v>
      </c>
      <c r="O17" s="5">
        <f aca="true" t="shared" si="5" ref="O17:O28">ROUND(J17*E17,2)</f>
        <v>0</v>
      </c>
      <c r="P17" s="4">
        <f aca="true" t="shared" si="6" ref="P17:P28">ROUND(M17+N17+O17,2)</f>
        <v>0</v>
      </c>
    </row>
    <row r="18" spans="1:16" ht="19.5" customHeight="1">
      <c r="A18" s="1"/>
      <c r="B18" s="1"/>
      <c r="C18" s="57" t="s">
        <v>98</v>
      </c>
      <c r="D18" s="56" t="s">
        <v>2</v>
      </c>
      <c r="E18" s="30">
        <v>82.5</v>
      </c>
      <c r="F18" s="3"/>
      <c r="G18" s="3"/>
      <c r="H18" s="4"/>
      <c r="I18" s="4"/>
      <c r="J18" s="4"/>
      <c r="K18" s="4"/>
      <c r="L18" s="3">
        <f t="shared" si="2"/>
        <v>0</v>
      </c>
      <c r="M18" s="5">
        <f t="shared" si="3"/>
        <v>0</v>
      </c>
      <c r="N18" s="5">
        <f t="shared" si="4"/>
        <v>0</v>
      </c>
      <c r="O18" s="5">
        <f t="shared" si="5"/>
        <v>0</v>
      </c>
      <c r="P18" s="4">
        <f t="shared" si="6"/>
        <v>0</v>
      </c>
    </row>
    <row r="19" spans="1:16" ht="19.5" customHeight="1">
      <c r="A19" s="1"/>
      <c r="B19" s="1"/>
      <c r="C19" s="57" t="s">
        <v>109</v>
      </c>
      <c r="D19" s="56" t="s">
        <v>2</v>
      </c>
      <c r="E19" s="30">
        <v>55</v>
      </c>
      <c r="F19" s="3"/>
      <c r="G19" s="3"/>
      <c r="H19" s="4"/>
      <c r="I19" s="4"/>
      <c r="J19" s="4"/>
      <c r="K19" s="4"/>
      <c r="L19" s="3">
        <f t="shared" si="2"/>
        <v>0</v>
      </c>
      <c r="M19" s="5">
        <f t="shared" si="3"/>
        <v>0</v>
      </c>
      <c r="N19" s="5">
        <f t="shared" si="4"/>
        <v>0</v>
      </c>
      <c r="O19" s="5">
        <f t="shared" si="5"/>
        <v>0</v>
      </c>
      <c r="P19" s="4">
        <f t="shared" si="6"/>
        <v>0</v>
      </c>
    </row>
    <row r="20" spans="1:16" ht="24">
      <c r="A20" s="1">
        <f>A17+1</f>
        <v>3</v>
      </c>
      <c r="B20" s="1" t="s">
        <v>43</v>
      </c>
      <c r="C20" s="55" t="s">
        <v>99</v>
      </c>
      <c r="D20" s="56" t="s">
        <v>100</v>
      </c>
      <c r="E20" s="30">
        <v>2</v>
      </c>
      <c r="F20" s="3"/>
      <c r="G20" s="3"/>
      <c r="H20" s="4"/>
      <c r="I20" s="2"/>
      <c r="J20" s="4"/>
      <c r="K20" s="4"/>
      <c r="L20" s="3">
        <f t="shared" si="2"/>
        <v>0</v>
      </c>
      <c r="M20" s="5">
        <f t="shared" si="3"/>
        <v>0</v>
      </c>
      <c r="N20" s="5">
        <f t="shared" si="4"/>
        <v>0</v>
      </c>
      <c r="O20" s="5">
        <f t="shared" si="5"/>
        <v>0</v>
      </c>
      <c r="P20" s="4">
        <f t="shared" si="6"/>
        <v>0</v>
      </c>
    </row>
    <row r="21" spans="1:16" ht="24">
      <c r="A21" s="1">
        <f t="shared" si="1"/>
        <v>4</v>
      </c>
      <c r="B21" s="1" t="s">
        <v>43</v>
      </c>
      <c r="C21" s="55" t="s">
        <v>101</v>
      </c>
      <c r="D21" s="56" t="s">
        <v>96</v>
      </c>
      <c r="E21" s="45">
        <v>1</v>
      </c>
      <c r="F21" s="3"/>
      <c r="G21" s="3"/>
      <c r="H21" s="4"/>
      <c r="I21" s="2"/>
      <c r="J21" s="2"/>
      <c r="K21" s="4"/>
      <c r="L21" s="3">
        <f t="shared" si="2"/>
        <v>0</v>
      </c>
      <c r="M21" s="5">
        <f t="shared" si="3"/>
        <v>0</v>
      </c>
      <c r="N21" s="5">
        <f t="shared" si="4"/>
        <v>0</v>
      </c>
      <c r="O21" s="5">
        <f t="shared" si="5"/>
        <v>0</v>
      </c>
      <c r="P21" s="4">
        <f t="shared" si="6"/>
        <v>0</v>
      </c>
    </row>
    <row r="22" spans="1:16" ht="30.75" customHeight="1">
      <c r="A22" s="1">
        <f t="shared" si="1"/>
        <v>5</v>
      </c>
      <c r="B22" s="1" t="s">
        <v>43</v>
      </c>
      <c r="C22" s="55" t="s">
        <v>102</v>
      </c>
      <c r="D22" s="56" t="s">
        <v>96</v>
      </c>
      <c r="E22" s="45">
        <v>1</v>
      </c>
      <c r="F22" s="3"/>
      <c r="G22" s="3"/>
      <c r="H22" s="4"/>
      <c r="I22" s="2"/>
      <c r="J22" s="2"/>
      <c r="K22" s="4"/>
      <c r="L22" s="3">
        <f t="shared" si="2"/>
        <v>0</v>
      </c>
      <c r="M22" s="5">
        <f t="shared" si="3"/>
        <v>0</v>
      </c>
      <c r="N22" s="5">
        <f t="shared" si="4"/>
        <v>0</v>
      </c>
      <c r="O22" s="5">
        <f t="shared" si="5"/>
        <v>0</v>
      </c>
      <c r="P22" s="4">
        <f t="shared" si="6"/>
        <v>0</v>
      </c>
    </row>
    <row r="23" spans="1:16" ht="24">
      <c r="A23" s="1">
        <f t="shared" si="1"/>
        <v>6</v>
      </c>
      <c r="B23" s="1" t="s">
        <v>43</v>
      </c>
      <c r="C23" s="55" t="s">
        <v>104</v>
      </c>
      <c r="D23" s="56" t="s">
        <v>96</v>
      </c>
      <c r="E23" s="45">
        <v>1</v>
      </c>
      <c r="F23" s="3"/>
      <c r="G23" s="3"/>
      <c r="H23" s="4"/>
      <c r="I23" s="4"/>
      <c r="J23" s="4"/>
      <c r="K23" s="4"/>
      <c r="L23" s="3">
        <f t="shared" si="2"/>
        <v>0</v>
      </c>
      <c r="M23" s="5">
        <f t="shared" si="3"/>
        <v>0</v>
      </c>
      <c r="N23" s="5">
        <f t="shared" si="4"/>
        <v>0</v>
      </c>
      <c r="O23" s="5">
        <f t="shared" si="5"/>
        <v>0</v>
      </c>
      <c r="P23" s="4">
        <f t="shared" si="6"/>
        <v>0</v>
      </c>
    </row>
    <row r="24" spans="1:16" ht="19.5" customHeight="1">
      <c r="A24" s="1"/>
      <c r="B24" s="1"/>
      <c r="C24" s="57" t="s">
        <v>105</v>
      </c>
      <c r="D24" s="56" t="s">
        <v>103</v>
      </c>
      <c r="E24" s="30">
        <v>6</v>
      </c>
      <c r="F24" s="3"/>
      <c r="G24" s="3"/>
      <c r="H24" s="4"/>
      <c r="I24" s="4"/>
      <c r="J24" s="4"/>
      <c r="K24" s="4"/>
      <c r="L24" s="3">
        <f t="shared" si="2"/>
        <v>0</v>
      </c>
      <c r="M24" s="5">
        <f t="shared" si="3"/>
        <v>0</v>
      </c>
      <c r="N24" s="5">
        <f t="shared" si="4"/>
        <v>0</v>
      </c>
      <c r="O24" s="5">
        <f t="shared" si="5"/>
        <v>0</v>
      </c>
      <c r="P24" s="4">
        <f t="shared" si="6"/>
        <v>0</v>
      </c>
    </row>
    <row r="25" spans="1:16" ht="24">
      <c r="A25" s="1">
        <f>A23+1</f>
        <v>7</v>
      </c>
      <c r="B25" s="1" t="s">
        <v>43</v>
      </c>
      <c r="C25" s="55" t="s">
        <v>106</v>
      </c>
      <c r="D25" s="56" t="s">
        <v>96</v>
      </c>
      <c r="E25" s="30">
        <v>1</v>
      </c>
      <c r="F25" s="3"/>
      <c r="G25" s="3"/>
      <c r="H25" s="4"/>
      <c r="I25" s="4"/>
      <c r="J25" s="4"/>
      <c r="K25" s="4"/>
      <c r="L25" s="3">
        <f t="shared" si="2"/>
        <v>0</v>
      </c>
      <c r="M25" s="5">
        <f t="shared" si="3"/>
        <v>0</v>
      </c>
      <c r="N25" s="5">
        <f t="shared" si="4"/>
        <v>0</v>
      </c>
      <c r="O25" s="5">
        <f t="shared" si="5"/>
        <v>0</v>
      </c>
      <c r="P25" s="4">
        <f t="shared" si="6"/>
        <v>0</v>
      </c>
    </row>
    <row r="26" spans="1:16" ht="21" customHeight="1">
      <c r="A26" s="1"/>
      <c r="B26" s="1"/>
      <c r="C26" s="57" t="s">
        <v>107</v>
      </c>
      <c r="D26" s="56" t="s">
        <v>103</v>
      </c>
      <c r="E26" s="30">
        <v>6</v>
      </c>
      <c r="F26" s="3"/>
      <c r="G26" s="3"/>
      <c r="H26" s="4"/>
      <c r="I26" s="4"/>
      <c r="J26" s="4"/>
      <c r="K26" s="4"/>
      <c r="L26" s="3">
        <f t="shared" si="2"/>
        <v>0</v>
      </c>
      <c r="M26" s="5">
        <f t="shared" si="3"/>
        <v>0</v>
      </c>
      <c r="N26" s="5">
        <f t="shared" si="4"/>
        <v>0</v>
      </c>
      <c r="O26" s="5">
        <f t="shared" si="5"/>
        <v>0</v>
      </c>
      <c r="P26" s="4">
        <f t="shared" si="6"/>
        <v>0</v>
      </c>
    </row>
    <row r="27" spans="1:16" ht="32.25" customHeight="1">
      <c r="A27" s="1">
        <f>A25+1</f>
        <v>8</v>
      </c>
      <c r="B27" s="1" t="s">
        <v>43</v>
      </c>
      <c r="C27" s="55" t="s">
        <v>108</v>
      </c>
      <c r="D27" s="56" t="s">
        <v>100</v>
      </c>
      <c r="E27" s="30">
        <v>1</v>
      </c>
      <c r="F27" s="3"/>
      <c r="G27" s="3"/>
      <c r="H27" s="4"/>
      <c r="I27" s="2"/>
      <c r="J27" s="4"/>
      <c r="K27" s="4"/>
      <c r="L27" s="3">
        <f t="shared" si="2"/>
        <v>0</v>
      </c>
      <c r="M27" s="5">
        <f t="shared" si="3"/>
        <v>0</v>
      </c>
      <c r="N27" s="5">
        <f t="shared" si="4"/>
        <v>0</v>
      </c>
      <c r="O27" s="5">
        <f t="shared" si="5"/>
        <v>0</v>
      </c>
      <c r="P27" s="4">
        <f t="shared" si="6"/>
        <v>0</v>
      </c>
    </row>
    <row r="28" spans="1:16" ht="12">
      <c r="A28" s="7"/>
      <c r="B28" s="7"/>
      <c r="C28" s="10"/>
      <c r="D28" s="11"/>
      <c r="E28" s="2"/>
      <c r="F28" s="3"/>
      <c r="G28" s="13"/>
      <c r="H28" s="13"/>
      <c r="I28" s="9"/>
      <c r="J28" s="13"/>
      <c r="K28" s="4">
        <f>ROUND(H28+I28+J28,2)</f>
        <v>0</v>
      </c>
      <c r="L28" s="3">
        <f t="shared" si="2"/>
        <v>0</v>
      </c>
      <c r="M28" s="5">
        <f t="shared" si="3"/>
        <v>0</v>
      </c>
      <c r="N28" s="5">
        <f t="shared" si="4"/>
        <v>0</v>
      </c>
      <c r="O28" s="5">
        <f t="shared" si="5"/>
        <v>0</v>
      </c>
      <c r="P28" s="4">
        <f t="shared" si="6"/>
        <v>0</v>
      </c>
    </row>
    <row r="29" spans="1:16" ht="12">
      <c r="A29" s="191" t="s">
        <v>44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20">
        <f>SUM(L14:L28)</f>
        <v>0</v>
      </c>
      <c r="M29" s="20">
        <f>SUM(M14:M28)</f>
        <v>0</v>
      </c>
      <c r="N29" s="20">
        <f>SUM(N14:N28)</f>
        <v>0</v>
      </c>
      <c r="O29" s="20">
        <f>SUM(O14:O28)</f>
        <v>0</v>
      </c>
      <c r="P29" s="20">
        <f>SUM(P14:P28)</f>
        <v>0</v>
      </c>
    </row>
    <row r="30" spans="1:16" ht="12">
      <c r="A30" s="192" t="s">
        <v>45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31"/>
      <c r="M30" s="32"/>
      <c r="N30" s="32">
        <f>N29*L30</f>
        <v>0</v>
      </c>
      <c r="O30" s="32"/>
      <c r="P30" s="9">
        <f>N30</f>
        <v>0</v>
      </c>
    </row>
    <row r="31" spans="1:16" ht="12">
      <c r="A31" s="193" t="s">
        <v>46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9"/>
      <c r="M31" s="21">
        <f>SUM(M29:M30)</f>
        <v>0</v>
      </c>
      <c r="N31" s="21">
        <f>SUM(N29:N30)</f>
        <v>0</v>
      </c>
      <c r="O31" s="21">
        <f>SUM(O29:O30)</f>
        <v>0</v>
      </c>
      <c r="P31" s="21">
        <f>SUM(P29:P30)</f>
        <v>0</v>
      </c>
    </row>
    <row r="32" ht="12">
      <c r="C32" s="22"/>
    </row>
    <row r="33" spans="1:16" ht="12">
      <c r="A33" s="33"/>
      <c r="B33" s="33"/>
      <c r="P33" s="34"/>
    </row>
    <row r="34" spans="3:16" ht="12">
      <c r="C34" s="35"/>
      <c r="O34" s="23" t="s">
        <v>44</v>
      </c>
      <c r="P34" s="24">
        <f>P31</f>
        <v>0</v>
      </c>
    </row>
    <row r="35" spans="3:16" ht="12">
      <c r="C35" s="35"/>
      <c r="O35" s="23"/>
      <c r="P35" s="24"/>
    </row>
    <row r="36" spans="1:16" ht="12">
      <c r="A36" s="194" t="s">
        <v>47</v>
      </c>
      <c r="B36" s="194"/>
      <c r="C36" s="25"/>
      <c r="D36" s="37"/>
      <c r="E36" s="37"/>
      <c r="F36" s="186"/>
      <c r="G36" s="186"/>
      <c r="H36" s="38"/>
      <c r="I36" s="36" t="s">
        <v>48</v>
      </c>
      <c r="J36" s="185"/>
      <c r="K36" s="185"/>
      <c r="L36" s="185"/>
      <c r="M36" s="185"/>
      <c r="N36" s="186"/>
      <c r="O36" s="186"/>
      <c r="P36" s="38"/>
    </row>
    <row r="37" spans="1:16" ht="12">
      <c r="A37" s="38"/>
      <c r="B37" s="189" t="s">
        <v>49</v>
      </c>
      <c r="C37" s="189"/>
      <c r="D37" s="189"/>
      <c r="E37" s="189"/>
      <c r="F37" s="189"/>
      <c r="G37" s="189"/>
      <c r="H37" s="38"/>
      <c r="I37" s="38"/>
      <c r="J37" s="190" t="s">
        <v>49</v>
      </c>
      <c r="K37" s="190"/>
      <c r="L37" s="190"/>
      <c r="M37" s="190"/>
      <c r="N37" s="190"/>
      <c r="O37" s="190"/>
      <c r="P37" s="38"/>
    </row>
    <row r="38" spans="1:16" ht="12">
      <c r="A38" s="188"/>
      <c r="B38" s="188"/>
      <c r="C38" s="188"/>
      <c r="D38" s="38"/>
      <c r="E38" s="38"/>
      <c r="F38" s="38"/>
      <c r="G38" s="38"/>
      <c r="H38" s="38"/>
      <c r="I38" s="188"/>
      <c r="J38" s="188"/>
      <c r="K38" s="188"/>
      <c r="L38" s="38"/>
      <c r="M38" s="38"/>
      <c r="N38" s="38"/>
      <c r="O38" s="38"/>
      <c r="P38" s="38"/>
    </row>
  </sheetData>
  <sheetProtection/>
  <mergeCells count="28">
    <mergeCell ref="I38:K38"/>
    <mergeCell ref="B37:G37"/>
    <mergeCell ref="J37:O37"/>
    <mergeCell ref="A38:C38"/>
    <mergeCell ref="L11:P11"/>
    <mergeCell ref="A29:K29"/>
    <mergeCell ref="A30:K30"/>
    <mergeCell ref="A31:K31"/>
    <mergeCell ref="A36:B36"/>
    <mergeCell ref="F36:G36"/>
    <mergeCell ref="J36:M36"/>
    <mergeCell ref="N36:O36"/>
    <mergeCell ref="L9:M9"/>
    <mergeCell ref="N9:O9"/>
    <mergeCell ref="K10:N10"/>
    <mergeCell ref="O10:P10"/>
    <mergeCell ref="A11:A12"/>
    <mergeCell ref="B11:B12"/>
    <mergeCell ref="C11:C12"/>
    <mergeCell ref="D11:D12"/>
    <mergeCell ref="E11:E12"/>
    <mergeCell ref="F11:K11"/>
    <mergeCell ref="A1:P1"/>
    <mergeCell ref="A2:P2"/>
    <mergeCell ref="A5:P5"/>
    <mergeCell ref="A6:G6"/>
    <mergeCell ref="L8:M8"/>
    <mergeCell ref="N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&amp;C&amp;P</oddFooter>
  </headerFooter>
  <rowBreaks count="1" manualBreakCount="1">
    <brk id="2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34"/>
  <sheetViews>
    <sheetView showZeros="0" view="pageBreakPreview" zoomScaleSheetLayoutView="100" zoomScalePageLayoutView="0" workbookViewId="0" topLeftCell="A13">
      <selection activeCell="J41" sqref="J41"/>
    </sheetView>
  </sheetViews>
  <sheetFormatPr defaultColWidth="9.00390625" defaultRowHeight="12.75"/>
  <cols>
    <col min="1" max="1" width="4.25390625" style="26" customWidth="1"/>
    <col min="2" max="2" width="4.375" style="26" customWidth="1"/>
    <col min="3" max="3" width="36.25390625" style="26" customWidth="1"/>
    <col min="4" max="4" width="7.00390625" style="26" customWidth="1"/>
    <col min="5" max="5" width="8.00390625" style="26" customWidth="1"/>
    <col min="6" max="6" width="6.25390625" style="26" customWidth="1"/>
    <col min="7" max="7" width="5.125" style="26" customWidth="1"/>
    <col min="8" max="8" width="7.00390625" style="26" customWidth="1"/>
    <col min="9" max="9" width="8.00390625" style="26" customWidth="1"/>
    <col min="10" max="10" width="7.75390625" style="26" customWidth="1"/>
    <col min="11" max="11" width="8.75390625" style="26" customWidth="1"/>
    <col min="12" max="12" width="7.625" style="26" customWidth="1"/>
    <col min="13" max="13" width="7.75390625" style="26" customWidth="1"/>
    <col min="14" max="14" width="8.125" style="26" customWidth="1"/>
    <col min="15" max="15" width="9.125" style="26" customWidth="1"/>
    <col min="16" max="16" width="9.875" style="26" customWidth="1"/>
    <col min="17" max="16384" width="9.125" style="26" customWidth="1"/>
  </cols>
  <sheetData>
    <row r="1" spans="1:16" ht="12.75" customHeight="1">
      <c r="A1" s="179" t="s">
        <v>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12">
      <c r="A2" s="180" t="s">
        <v>133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4" s="17" customFormat="1" ht="13.5" customHeight="1">
      <c r="A4" s="17" t="s">
        <v>63</v>
      </c>
    </row>
    <row r="5" spans="1:16" s="17" customFormat="1" ht="12">
      <c r="A5" s="181" t="s">
        <v>61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9" s="17" customFormat="1" ht="12">
      <c r="A6" s="181" t="s">
        <v>62</v>
      </c>
      <c r="B6" s="181"/>
      <c r="C6" s="181"/>
      <c r="D6" s="181"/>
      <c r="E6" s="181"/>
      <c r="F6" s="181"/>
      <c r="G6" s="181"/>
      <c r="H6" s="18"/>
      <c r="I6" s="18"/>
    </row>
    <row r="7" spans="1:2" ht="12">
      <c r="A7" s="27" t="s">
        <v>168</v>
      </c>
      <c r="B7" s="27"/>
    </row>
    <row r="8" spans="1:16" ht="12">
      <c r="A8" s="28"/>
      <c r="B8" s="28"/>
      <c r="L8" s="180" t="s">
        <v>27</v>
      </c>
      <c r="M8" s="180"/>
      <c r="N8" s="182">
        <f>P27</f>
        <v>0</v>
      </c>
      <c r="O8" s="180"/>
      <c r="P8" s="26" t="s">
        <v>28</v>
      </c>
    </row>
    <row r="9" spans="12:15" ht="12">
      <c r="L9" s="180" t="s">
        <v>29</v>
      </c>
      <c r="M9" s="180"/>
      <c r="N9" s="180" t="s">
        <v>174</v>
      </c>
      <c r="O9" s="180"/>
    </row>
    <row r="10" spans="11:16" ht="12">
      <c r="K10" s="180"/>
      <c r="L10" s="180"/>
      <c r="M10" s="180"/>
      <c r="N10" s="180"/>
      <c r="O10" s="187"/>
      <c r="P10" s="187"/>
    </row>
    <row r="11" spans="1:16" ht="12.75" customHeight="1">
      <c r="A11" s="183" t="s">
        <v>30</v>
      </c>
      <c r="B11" s="184" t="s">
        <v>31</v>
      </c>
      <c r="C11" s="183" t="s">
        <v>32</v>
      </c>
      <c r="D11" s="183" t="s">
        <v>1</v>
      </c>
      <c r="E11" s="183" t="s">
        <v>26</v>
      </c>
      <c r="F11" s="183" t="s">
        <v>33</v>
      </c>
      <c r="G11" s="183"/>
      <c r="H11" s="183"/>
      <c r="I11" s="183"/>
      <c r="J11" s="183"/>
      <c r="K11" s="183"/>
      <c r="L11" s="183" t="s">
        <v>34</v>
      </c>
      <c r="M11" s="183"/>
      <c r="N11" s="183"/>
      <c r="O11" s="183"/>
      <c r="P11" s="183"/>
    </row>
    <row r="12" spans="1:16" ht="74.25" customHeight="1">
      <c r="A12" s="183"/>
      <c r="B12" s="184"/>
      <c r="C12" s="183"/>
      <c r="D12" s="183"/>
      <c r="E12" s="183"/>
      <c r="F12" s="29" t="s">
        <v>35</v>
      </c>
      <c r="G12" s="29" t="s">
        <v>36</v>
      </c>
      <c r="H12" s="1" t="s">
        <v>37</v>
      </c>
      <c r="I12" s="1" t="s">
        <v>38</v>
      </c>
      <c r="J12" s="1" t="s">
        <v>39</v>
      </c>
      <c r="K12" s="1" t="s">
        <v>40</v>
      </c>
      <c r="L12" s="29" t="s">
        <v>41</v>
      </c>
      <c r="M12" s="1" t="s">
        <v>37</v>
      </c>
      <c r="N12" s="1" t="s">
        <v>38</v>
      </c>
      <c r="O12" s="1" t="s">
        <v>39</v>
      </c>
      <c r="P12" s="1" t="s">
        <v>42</v>
      </c>
    </row>
    <row r="13" spans="1:16" ht="12">
      <c r="A13" s="1">
        <v>1</v>
      </c>
      <c r="B13" s="1">
        <f>A13+1</f>
        <v>2</v>
      </c>
      <c r="C13" s="1">
        <f aca="true" t="shared" si="0" ref="C13:P13">B13+1</f>
        <v>3</v>
      </c>
      <c r="D13" s="1">
        <f t="shared" si="0"/>
        <v>4</v>
      </c>
      <c r="E13" s="1">
        <f t="shared" si="0"/>
        <v>5</v>
      </c>
      <c r="F13" s="1">
        <f t="shared" si="0"/>
        <v>6</v>
      </c>
      <c r="G13" s="1">
        <f t="shared" si="0"/>
        <v>7</v>
      </c>
      <c r="H13" s="1">
        <f t="shared" si="0"/>
        <v>8</v>
      </c>
      <c r="I13" s="1">
        <f t="shared" si="0"/>
        <v>9</v>
      </c>
      <c r="J13" s="1">
        <f t="shared" si="0"/>
        <v>10</v>
      </c>
      <c r="K13" s="1">
        <f t="shared" si="0"/>
        <v>11</v>
      </c>
      <c r="L13" s="1">
        <f t="shared" si="0"/>
        <v>12</v>
      </c>
      <c r="M13" s="1">
        <f t="shared" si="0"/>
        <v>13</v>
      </c>
      <c r="N13" s="1">
        <f t="shared" si="0"/>
        <v>14</v>
      </c>
      <c r="O13" s="1">
        <f t="shared" si="0"/>
        <v>15</v>
      </c>
      <c r="P13" s="1">
        <f t="shared" si="0"/>
        <v>16</v>
      </c>
    </row>
    <row r="14" spans="1:16" ht="12">
      <c r="A14" s="1"/>
      <c r="B14" s="1"/>
      <c r="C14" s="19" t="s">
        <v>64</v>
      </c>
      <c r="D14" s="2"/>
      <c r="E14" s="2"/>
      <c r="F14" s="12"/>
      <c r="G14" s="12"/>
      <c r="H14" s="4"/>
      <c r="I14" s="4"/>
      <c r="J14" s="4"/>
      <c r="K14" s="4">
        <f>ROUND(H14+I14+J14,2)</f>
        <v>0</v>
      </c>
      <c r="L14" s="12"/>
      <c r="M14" s="5">
        <f>ROUND(H14*E14,2)</f>
        <v>0</v>
      </c>
      <c r="N14" s="5">
        <f>ROUND(I14*E14,2)</f>
        <v>0</v>
      </c>
      <c r="O14" s="5">
        <f>ROUND(J14*E14,2)</f>
        <v>0</v>
      </c>
      <c r="P14" s="4">
        <f>ROUND(M14+N14+O14,2)</f>
        <v>0</v>
      </c>
    </row>
    <row r="15" spans="1:16" ht="12.75" customHeight="1">
      <c r="A15" s="1"/>
      <c r="B15" s="1"/>
      <c r="C15" s="39">
        <f>B3</f>
        <v>0</v>
      </c>
      <c r="D15" s="40"/>
      <c r="E15" s="41"/>
      <c r="F15" s="3"/>
      <c r="G15" s="3"/>
      <c r="H15" s="4"/>
      <c r="I15" s="4"/>
      <c r="J15" s="4"/>
      <c r="K15" s="4">
        <f>ROUND(H15+I15+J15,2)</f>
        <v>0</v>
      </c>
      <c r="L15" s="3">
        <f>ROUND(F15*E15,2)</f>
        <v>0</v>
      </c>
      <c r="M15" s="5">
        <f>ROUND(H15*E15,2)</f>
        <v>0</v>
      </c>
      <c r="N15" s="5">
        <f>ROUND(I15*E15,2)</f>
        <v>0</v>
      </c>
      <c r="O15" s="5">
        <f>ROUND(J15*E15,2)</f>
        <v>0</v>
      </c>
      <c r="P15" s="4">
        <f>ROUND(M15+N15+O15,2)</f>
        <v>0</v>
      </c>
    </row>
    <row r="16" spans="1:16" ht="24">
      <c r="A16" s="1">
        <f>1</f>
        <v>1</v>
      </c>
      <c r="B16" s="1" t="s">
        <v>43</v>
      </c>
      <c r="C16" s="6" t="s">
        <v>111</v>
      </c>
      <c r="D16" s="42" t="s">
        <v>13</v>
      </c>
      <c r="E16" s="30">
        <v>58</v>
      </c>
      <c r="F16" s="3"/>
      <c r="G16" s="3"/>
      <c r="H16" s="4"/>
      <c r="I16" s="4"/>
      <c r="J16" s="4"/>
      <c r="K16" s="4"/>
      <c r="L16" s="3">
        <f>ROUND(F16*E16,2)</f>
        <v>0</v>
      </c>
      <c r="M16" s="5">
        <f>ROUND(H16*E16,2)</f>
        <v>0</v>
      </c>
      <c r="N16" s="5">
        <f>ROUND(I16*E16,2)</f>
        <v>0</v>
      </c>
      <c r="O16" s="5">
        <f>ROUND(J16*E16,2)</f>
        <v>0</v>
      </c>
      <c r="P16" s="4">
        <f>ROUND(M16+N16+O16,2)</f>
        <v>0</v>
      </c>
    </row>
    <row r="17" spans="1:16" ht="24">
      <c r="A17" s="1">
        <f>A16+1</f>
        <v>2</v>
      </c>
      <c r="B17" s="1" t="s">
        <v>43</v>
      </c>
      <c r="C17" s="6" t="s">
        <v>167</v>
      </c>
      <c r="D17" s="42" t="s">
        <v>14</v>
      </c>
      <c r="E17" s="30">
        <f>(50.5-E18*0.23+'2-4_Labiek'!E36+'2-4_Labiek'!E35+'2-4_Labiek'!E34*0.03+'2-4_Labiek'!E33*0.1+'2-4_Labiek'!E30+'2-4_Labiek'!E29+'2-4_Labiek'!E28*0.06+'2-3_Fas'!E27)*1.1</f>
        <v>72.16</v>
      </c>
      <c r="F17" s="3"/>
      <c r="G17" s="3"/>
      <c r="H17" s="4"/>
      <c r="I17" s="4"/>
      <c r="J17" s="4"/>
      <c r="K17" s="4"/>
      <c r="L17" s="3">
        <f>ROUND(F17*E17,2)</f>
        <v>0</v>
      </c>
      <c r="M17" s="5">
        <f>ROUND(H17*E17,2)</f>
        <v>0</v>
      </c>
      <c r="N17" s="5">
        <f>ROUND(I17*E17,2)</f>
        <v>0</v>
      </c>
      <c r="O17" s="5">
        <f>ROUND(J17*E17,2)</f>
        <v>0</v>
      </c>
      <c r="P17" s="4">
        <f>ROUND(M17+N17+O17,2)</f>
        <v>0</v>
      </c>
    </row>
    <row r="18" spans="1:16" ht="24">
      <c r="A18" s="1">
        <f>A17+1</f>
        <v>3</v>
      </c>
      <c r="B18" s="1" t="s">
        <v>43</v>
      </c>
      <c r="C18" s="6" t="s">
        <v>162</v>
      </c>
      <c r="D18" s="42" t="s">
        <v>13</v>
      </c>
      <c r="E18" s="30">
        <v>181</v>
      </c>
      <c r="F18" s="3"/>
      <c r="G18" s="3"/>
      <c r="H18" s="4"/>
      <c r="I18" s="4"/>
      <c r="J18" s="4"/>
      <c r="K18" s="4"/>
      <c r="L18" s="3">
        <f aca="true" t="shared" si="1" ref="L18:L23">ROUND(F18*E18,2)</f>
        <v>0</v>
      </c>
      <c r="M18" s="5">
        <f aca="true" t="shared" si="2" ref="M18:M23">ROUND(H18*E18,2)</f>
        <v>0</v>
      </c>
      <c r="N18" s="5">
        <f aca="true" t="shared" si="3" ref="N18:N23">ROUND(I18*E18,2)</f>
        <v>0</v>
      </c>
      <c r="O18" s="5">
        <f aca="true" t="shared" si="4" ref="O18:O23">ROUND(J18*E18,2)</f>
        <v>0</v>
      </c>
      <c r="P18" s="4">
        <f aca="true" t="shared" si="5" ref="P18:P23">ROUND(M18+N18+O18,2)</f>
        <v>0</v>
      </c>
    </row>
    <row r="19" spans="1:16" ht="24">
      <c r="A19" s="1">
        <f>A18+1</f>
        <v>4</v>
      </c>
      <c r="B19" s="1" t="s">
        <v>43</v>
      </c>
      <c r="C19" s="6" t="s">
        <v>112</v>
      </c>
      <c r="D19" s="42" t="s">
        <v>13</v>
      </c>
      <c r="E19" s="30">
        <v>26.5</v>
      </c>
      <c r="F19" s="3"/>
      <c r="G19" s="3"/>
      <c r="H19" s="4"/>
      <c r="I19" s="2"/>
      <c r="J19" s="4"/>
      <c r="K19" s="4"/>
      <c r="L19" s="3">
        <f t="shared" si="1"/>
        <v>0</v>
      </c>
      <c r="M19" s="5">
        <f t="shared" si="2"/>
        <v>0</v>
      </c>
      <c r="N19" s="5">
        <f t="shared" si="3"/>
        <v>0</v>
      </c>
      <c r="O19" s="5">
        <f t="shared" si="4"/>
        <v>0</v>
      </c>
      <c r="P19" s="4">
        <f t="shared" si="5"/>
        <v>0</v>
      </c>
    </row>
    <row r="20" spans="1:16" ht="24">
      <c r="A20" s="1">
        <f>A19+1</f>
        <v>5</v>
      </c>
      <c r="B20" s="1" t="s">
        <v>43</v>
      </c>
      <c r="C20" s="6" t="s">
        <v>113</v>
      </c>
      <c r="D20" s="42" t="s">
        <v>2</v>
      </c>
      <c r="E20" s="30">
        <v>68</v>
      </c>
      <c r="F20" s="3"/>
      <c r="G20" s="3"/>
      <c r="H20" s="4"/>
      <c r="I20" s="4"/>
      <c r="J20" s="4"/>
      <c r="K20" s="4"/>
      <c r="L20" s="3">
        <f t="shared" si="1"/>
        <v>0</v>
      </c>
      <c r="M20" s="5">
        <f t="shared" si="2"/>
        <v>0</v>
      </c>
      <c r="N20" s="5">
        <f t="shared" si="3"/>
        <v>0</v>
      </c>
      <c r="O20" s="5">
        <f t="shared" si="4"/>
        <v>0</v>
      </c>
      <c r="P20" s="4">
        <f t="shared" si="5"/>
        <v>0</v>
      </c>
    </row>
    <row r="21" spans="1:16" ht="24">
      <c r="A21" s="1">
        <f>A20+1</f>
        <v>6</v>
      </c>
      <c r="B21" s="1" t="s">
        <v>43</v>
      </c>
      <c r="C21" s="6" t="s">
        <v>15</v>
      </c>
      <c r="D21" s="42" t="s">
        <v>14</v>
      </c>
      <c r="E21" s="30">
        <f>(E17+E18*0.23+E19*0.2+E20*0.009)*1.3</f>
        <v>155.61</v>
      </c>
      <c r="F21" s="3"/>
      <c r="G21" s="3"/>
      <c r="H21" s="4"/>
      <c r="I21" s="4"/>
      <c r="J21" s="4"/>
      <c r="K21" s="4"/>
      <c r="L21" s="3">
        <f t="shared" si="1"/>
        <v>0</v>
      </c>
      <c r="M21" s="5">
        <f t="shared" si="2"/>
        <v>0</v>
      </c>
      <c r="N21" s="5">
        <f t="shared" si="3"/>
        <v>0</v>
      </c>
      <c r="O21" s="5">
        <f t="shared" si="4"/>
        <v>0</v>
      </c>
      <c r="P21" s="4">
        <f t="shared" si="5"/>
        <v>0</v>
      </c>
    </row>
    <row r="22" spans="1:16" ht="16.5" customHeight="1">
      <c r="A22" s="1"/>
      <c r="B22" s="1"/>
      <c r="C22" s="8" t="s">
        <v>16</v>
      </c>
      <c r="D22" s="42" t="s">
        <v>10</v>
      </c>
      <c r="E22" s="30">
        <v>100</v>
      </c>
      <c r="F22" s="3"/>
      <c r="G22" s="3"/>
      <c r="H22" s="4"/>
      <c r="I22" s="4"/>
      <c r="J22" s="4"/>
      <c r="K22" s="4"/>
      <c r="L22" s="3">
        <f t="shared" si="1"/>
        <v>0</v>
      </c>
      <c r="M22" s="5">
        <f t="shared" si="2"/>
        <v>0</v>
      </c>
      <c r="N22" s="5">
        <f t="shared" si="3"/>
        <v>0</v>
      </c>
      <c r="O22" s="5">
        <f t="shared" si="4"/>
        <v>0</v>
      </c>
      <c r="P22" s="4">
        <f t="shared" si="5"/>
        <v>0</v>
      </c>
    </row>
    <row r="23" spans="1:16" ht="16.5" customHeight="1">
      <c r="A23" s="1"/>
      <c r="B23" s="1"/>
      <c r="C23" s="8" t="s">
        <v>17</v>
      </c>
      <c r="D23" s="42" t="s">
        <v>10</v>
      </c>
      <c r="E23" s="30">
        <f>ROUND(E21/16,0)</f>
        <v>10</v>
      </c>
      <c r="F23" s="3"/>
      <c r="G23" s="3"/>
      <c r="H23" s="4"/>
      <c r="I23" s="2"/>
      <c r="J23" s="4"/>
      <c r="K23" s="4"/>
      <c r="L23" s="3">
        <f t="shared" si="1"/>
        <v>0</v>
      </c>
      <c r="M23" s="5">
        <f t="shared" si="2"/>
        <v>0</v>
      </c>
      <c r="N23" s="5">
        <f t="shared" si="3"/>
        <v>0</v>
      </c>
      <c r="O23" s="5">
        <f t="shared" si="4"/>
        <v>0</v>
      </c>
      <c r="P23" s="4">
        <f t="shared" si="5"/>
        <v>0</v>
      </c>
    </row>
    <row r="24" spans="1:16" s="16" customFormat="1" ht="12">
      <c r="A24" s="7"/>
      <c r="B24" s="7"/>
      <c r="C24" s="10"/>
      <c r="D24" s="11"/>
      <c r="E24" s="2"/>
      <c r="F24" s="13"/>
      <c r="G24" s="13"/>
      <c r="H24" s="13"/>
      <c r="I24" s="9"/>
      <c r="J24" s="13"/>
      <c r="K24" s="13"/>
      <c r="L24" s="14"/>
      <c r="M24" s="9"/>
      <c r="N24" s="9"/>
      <c r="O24" s="9"/>
      <c r="P24" s="15"/>
    </row>
    <row r="25" spans="1:16" ht="12">
      <c r="A25" s="191" t="s">
        <v>44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20">
        <f>SUM(L14:L24)</f>
        <v>0</v>
      </c>
      <c r="M25" s="20">
        <f>SUM(M14:M24)</f>
        <v>0</v>
      </c>
      <c r="N25" s="20">
        <f>SUM(N14:N24)</f>
        <v>0</v>
      </c>
      <c r="O25" s="20">
        <f>SUM(O14:O24)</f>
        <v>0</v>
      </c>
      <c r="P25" s="20">
        <f>SUM(P14:P24)</f>
        <v>0</v>
      </c>
    </row>
    <row r="26" spans="1:16" ht="12">
      <c r="A26" s="192" t="s">
        <v>45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31"/>
      <c r="M26" s="32"/>
      <c r="N26" s="32">
        <f>N25*L26</f>
        <v>0</v>
      </c>
      <c r="O26" s="32"/>
      <c r="P26" s="9">
        <f>N26</f>
        <v>0</v>
      </c>
    </row>
    <row r="27" spans="1:16" ht="12">
      <c r="A27" s="193" t="s">
        <v>46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9"/>
      <c r="M27" s="21">
        <f>SUM(M25:M26)</f>
        <v>0</v>
      </c>
      <c r="N27" s="21">
        <f>SUM(N25:N26)</f>
        <v>0</v>
      </c>
      <c r="O27" s="21">
        <f>SUM(O25:O26)</f>
        <v>0</v>
      </c>
      <c r="P27" s="21">
        <f>SUM(P25:P26)</f>
        <v>0</v>
      </c>
    </row>
    <row r="28" ht="12">
      <c r="C28" s="22"/>
    </row>
    <row r="29" spans="1:16" ht="12">
      <c r="A29" s="33"/>
      <c r="B29" s="33"/>
      <c r="P29" s="34"/>
    </row>
    <row r="30" spans="3:16" ht="12">
      <c r="C30" s="35"/>
      <c r="O30" s="23" t="s">
        <v>44</v>
      </c>
      <c r="P30" s="24">
        <f>P27</f>
        <v>0</v>
      </c>
    </row>
    <row r="31" spans="3:16" ht="12">
      <c r="C31" s="35"/>
      <c r="O31" s="23"/>
      <c r="P31" s="24"/>
    </row>
    <row r="32" spans="1:16" ht="12">
      <c r="A32" s="194" t="s">
        <v>47</v>
      </c>
      <c r="B32" s="194"/>
      <c r="C32" s="25"/>
      <c r="D32" s="37"/>
      <c r="E32" s="37"/>
      <c r="F32" s="186"/>
      <c r="G32" s="186"/>
      <c r="H32" s="38"/>
      <c r="I32" s="36" t="s">
        <v>48</v>
      </c>
      <c r="J32" s="185"/>
      <c r="K32" s="185"/>
      <c r="L32" s="185"/>
      <c r="M32" s="185"/>
      <c r="N32" s="186"/>
      <c r="O32" s="186"/>
      <c r="P32" s="38"/>
    </row>
    <row r="33" spans="1:16" ht="12">
      <c r="A33" s="38"/>
      <c r="B33" s="189" t="s">
        <v>49</v>
      </c>
      <c r="C33" s="189"/>
      <c r="D33" s="189"/>
      <c r="E33" s="189"/>
      <c r="F33" s="189"/>
      <c r="G33" s="189"/>
      <c r="H33" s="38"/>
      <c r="I33" s="38"/>
      <c r="J33" s="190" t="s">
        <v>49</v>
      </c>
      <c r="K33" s="190"/>
      <c r="L33" s="190"/>
      <c r="M33" s="190"/>
      <c r="N33" s="190"/>
      <c r="O33" s="190"/>
      <c r="P33" s="38"/>
    </row>
    <row r="34" spans="1:16" ht="12">
      <c r="A34" s="188"/>
      <c r="B34" s="188"/>
      <c r="C34" s="188"/>
      <c r="D34" s="38"/>
      <c r="E34" s="38"/>
      <c r="F34" s="38"/>
      <c r="G34" s="38"/>
      <c r="H34" s="38"/>
      <c r="I34" s="188"/>
      <c r="J34" s="188"/>
      <c r="K34" s="188"/>
      <c r="L34" s="38"/>
      <c r="M34" s="38"/>
      <c r="N34" s="38"/>
      <c r="O34" s="38"/>
      <c r="P34" s="38"/>
    </row>
  </sheetData>
  <sheetProtection/>
  <mergeCells count="28">
    <mergeCell ref="I34:K34"/>
    <mergeCell ref="B33:G33"/>
    <mergeCell ref="J33:O33"/>
    <mergeCell ref="A34:C34"/>
    <mergeCell ref="L11:P11"/>
    <mergeCell ref="A25:K25"/>
    <mergeCell ref="A26:K26"/>
    <mergeCell ref="A27:K27"/>
    <mergeCell ref="A32:B32"/>
    <mergeCell ref="F32:G32"/>
    <mergeCell ref="J32:M32"/>
    <mergeCell ref="N32:O32"/>
    <mergeCell ref="L9:M9"/>
    <mergeCell ref="N9:O9"/>
    <mergeCell ref="K10:N10"/>
    <mergeCell ref="O10:P10"/>
    <mergeCell ref="A11:A12"/>
    <mergeCell ref="B11:B12"/>
    <mergeCell ref="C11:C12"/>
    <mergeCell ref="D11:D12"/>
    <mergeCell ref="E11:E12"/>
    <mergeCell ref="F11:K11"/>
    <mergeCell ref="A1:P1"/>
    <mergeCell ref="A2:P2"/>
    <mergeCell ref="A5:P5"/>
    <mergeCell ref="A6:G6"/>
    <mergeCell ref="L8:M8"/>
    <mergeCell ref="N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66"/>
  <sheetViews>
    <sheetView showZeros="0" view="pageBreakPreview" zoomScaleSheetLayoutView="100" zoomScalePageLayoutView="0" workbookViewId="0" topLeftCell="A40">
      <selection activeCell="L58" sqref="L58"/>
    </sheetView>
  </sheetViews>
  <sheetFormatPr defaultColWidth="9.00390625" defaultRowHeight="12.75"/>
  <cols>
    <col min="1" max="1" width="4.25390625" style="26" customWidth="1"/>
    <col min="2" max="2" width="4.375" style="26" customWidth="1"/>
    <col min="3" max="3" width="36.25390625" style="26" customWidth="1"/>
    <col min="4" max="4" width="7.00390625" style="26" customWidth="1"/>
    <col min="5" max="5" width="7.25390625" style="26" customWidth="1"/>
    <col min="6" max="6" width="6.25390625" style="26" customWidth="1"/>
    <col min="7" max="7" width="5.125" style="26" customWidth="1"/>
    <col min="8" max="8" width="7.00390625" style="26" customWidth="1"/>
    <col min="9" max="9" width="8.00390625" style="26" customWidth="1"/>
    <col min="10" max="10" width="7.75390625" style="26" customWidth="1"/>
    <col min="11" max="11" width="8.75390625" style="26" customWidth="1"/>
    <col min="12" max="12" width="7.625" style="26" customWidth="1"/>
    <col min="13" max="13" width="7.75390625" style="26" customWidth="1"/>
    <col min="14" max="14" width="9.875" style="26" customWidth="1"/>
    <col min="15" max="15" width="9.125" style="26" customWidth="1"/>
    <col min="16" max="16" width="9.875" style="26" customWidth="1"/>
    <col min="17" max="16384" width="9.125" style="26" customWidth="1"/>
  </cols>
  <sheetData>
    <row r="1" spans="1:16" ht="12.75" customHeight="1">
      <c r="A1" s="179" t="s">
        <v>134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12">
      <c r="A2" s="180" t="s">
        <v>132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4" s="17" customFormat="1" ht="13.5" customHeight="1">
      <c r="A4" s="17" t="s">
        <v>63</v>
      </c>
    </row>
    <row r="5" spans="1:16" s="17" customFormat="1" ht="12">
      <c r="A5" s="181" t="s">
        <v>61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9" s="17" customFormat="1" ht="12">
      <c r="A6" s="181" t="s">
        <v>62</v>
      </c>
      <c r="B6" s="181"/>
      <c r="C6" s="181"/>
      <c r="D6" s="181"/>
      <c r="E6" s="181"/>
      <c r="F6" s="181"/>
      <c r="G6" s="181"/>
      <c r="H6" s="18"/>
      <c r="I6" s="18"/>
    </row>
    <row r="7" spans="1:2" ht="12">
      <c r="A7" s="27" t="s">
        <v>87</v>
      </c>
      <c r="B7" s="27"/>
    </row>
    <row r="8" spans="1:16" ht="12">
      <c r="A8" s="28"/>
      <c r="B8" s="28"/>
      <c r="L8" s="180" t="s">
        <v>27</v>
      </c>
      <c r="M8" s="180"/>
      <c r="N8" s="182">
        <f>P59</f>
        <v>0</v>
      </c>
      <c r="O8" s="180"/>
      <c r="P8" s="26" t="s">
        <v>28</v>
      </c>
    </row>
    <row r="9" spans="12:15" ht="12">
      <c r="L9" s="180" t="s">
        <v>29</v>
      </c>
      <c r="M9" s="180"/>
      <c r="N9" s="180" t="s">
        <v>174</v>
      </c>
      <c r="O9" s="180"/>
    </row>
    <row r="10" spans="11:16" ht="12">
      <c r="K10" s="180"/>
      <c r="L10" s="180"/>
      <c r="M10" s="180"/>
      <c r="N10" s="180"/>
      <c r="O10" s="187"/>
      <c r="P10" s="187"/>
    </row>
    <row r="11" spans="1:16" ht="12.75" customHeight="1">
      <c r="A11" s="183" t="s">
        <v>30</v>
      </c>
      <c r="B11" s="184" t="s">
        <v>31</v>
      </c>
      <c r="C11" s="183" t="s">
        <v>32</v>
      </c>
      <c r="D11" s="183" t="s">
        <v>1</v>
      </c>
      <c r="E11" s="183" t="s">
        <v>26</v>
      </c>
      <c r="F11" s="183" t="s">
        <v>33</v>
      </c>
      <c r="G11" s="183"/>
      <c r="H11" s="183"/>
      <c r="I11" s="183"/>
      <c r="J11" s="183"/>
      <c r="K11" s="183"/>
      <c r="L11" s="183" t="s">
        <v>34</v>
      </c>
      <c r="M11" s="183"/>
      <c r="N11" s="183"/>
      <c r="O11" s="183"/>
      <c r="P11" s="183"/>
    </row>
    <row r="12" spans="1:16" ht="74.25" customHeight="1">
      <c r="A12" s="183"/>
      <c r="B12" s="184"/>
      <c r="C12" s="183"/>
      <c r="D12" s="183"/>
      <c r="E12" s="183"/>
      <c r="F12" s="29" t="s">
        <v>35</v>
      </c>
      <c r="G12" s="29" t="s">
        <v>36</v>
      </c>
      <c r="H12" s="1" t="s">
        <v>37</v>
      </c>
      <c r="I12" s="1" t="s">
        <v>38</v>
      </c>
      <c r="J12" s="1" t="s">
        <v>39</v>
      </c>
      <c r="K12" s="1" t="s">
        <v>40</v>
      </c>
      <c r="L12" s="29" t="s">
        <v>41</v>
      </c>
      <c r="M12" s="1" t="s">
        <v>37</v>
      </c>
      <c r="N12" s="1" t="s">
        <v>38</v>
      </c>
      <c r="O12" s="1" t="s">
        <v>39</v>
      </c>
      <c r="P12" s="1" t="s">
        <v>42</v>
      </c>
    </row>
    <row r="13" spans="1:16" ht="12">
      <c r="A13" s="1">
        <v>1</v>
      </c>
      <c r="B13" s="1">
        <f>A13+1</f>
        <v>2</v>
      </c>
      <c r="C13" s="1">
        <f aca="true" t="shared" si="0" ref="C13:P13">B13+1</f>
        <v>3</v>
      </c>
      <c r="D13" s="1">
        <f t="shared" si="0"/>
        <v>4</v>
      </c>
      <c r="E13" s="1">
        <f t="shared" si="0"/>
        <v>5</v>
      </c>
      <c r="F13" s="1">
        <f t="shared" si="0"/>
        <v>6</v>
      </c>
      <c r="G13" s="1">
        <f t="shared" si="0"/>
        <v>7</v>
      </c>
      <c r="H13" s="1">
        <f t="shared" si="0"/>
        <v>8</v>
      </c>
      <c r="I13" s="1">
        <f t="shared" si="0"/>
        <v>9</v>
      </c>
      <c r="J13" s="1">
        <f t="shared" si="0"/>
        <v>10</v>
      </c>
      <c r="K13" s="1">
        <f t="shared" si="0"/>
        <v>11</v>
      </c>
      <c r="L13" s="1">
        <f t="shared" si="0"/>
        <v>12</v>
      </c>
      <c r="M13" s="1">
        <f t="shared" si="0"/>
        <v>13</v>
      </c>
      <c r="N13" s="1">
        <f t="shared" si="0"/>
        <v>14</v>
      </c>
      <c r="O13" s="1">
        <f t="shared" si="0"/>
        <v>15</v>
      </c>
      <c r="P13" s="1">
        <f t="shared" si="0"/>
        <v>16</v>
      </c>
    </row>
    <row r="14" spans="1:16" ht="12">
      <c r="A14" s="1"/>
      <c r="B14" s="1"/>
      <c r="C14" s="19"/>
      <c r="D14" s="2"/>
      <c r="E14" s="2"/>
      <c r="F14" s="12"/>
      <c r="G14" s="12"/>
      <c r="H14" s="4"/>
      <c r="I14" s="4"/>
      <c r="J14" s="4"/>
      <c r="K14" s="4">
        <f>ROUND(H14+I14+J14,2)</f>
        <v>0</v>
      </c>
      <c r="L14" s="12"/>
      <c r="M14" s="5">
        <f>ROUND(H14*E14,2)</f>
        <v>0</v>
      </c>
      <c r="N14" s="5">
        <f>ROUND(I14*E14,2)</f>
        <v>0</v>
      </c>
      <c r="O14" s="5">
        <f>ROUND(J14*E14,2)</f>
        <v>0</v>
      </c>
      <c r="P14" s="4">
        <f>ROUND(M14+N14+O14,2)</f>
        <v>0</v>
      </c>
    </row>
    <row r="15" spans="1:16" ht="12">
      <c r="A15" s="1"/>
      <c r="B15" s="1"/>
      <c r="C15" s="43" t="s">
        <v>71</v>
      </c>
      <c r="D15" s="42"/>
      <c r="E15" s="30"/>
      <c r="F15" s="3"/>
      <c r="G15" s="3"/>
      <c r="H15" s="4">
        <f>ROUND(G15*F15,2)</f>
        <v>0</v>
      </c>
      <c r="I15" s="4"/>
      <c r="J15" s="4"/>
      <c r="K15" s="4">
        <f>ROUND(H15+I15+J15,2)</f>
        <v>0</v>
      </c>
      <c r="L15" s="3">
        <f>ROUND(F15*E15,2)</f>
        <v>0</v>
      </c>
      <c r="M15" s="5">
        <f>ROUND(H15*E15,2)</f>
        <v>0</v>
      </c>
      <c r="N15" s="5">
        <f>ROUND(I15*E15,2)</f>
        <v>0</v>
      </c>
      <c r="O15" s="5">
        <f>ROUND(J15*E15,2)</f>
        <v>0</v>
      </c>
      <c r="P15" s="4">
        <f>ROUND(M15+N15+O15,2)</f>
        <v>0</v>
      </c>
    </row>
    <row r="16" spans="1:16" ht="24">
      <c r="A16" s="1">
        <f>A15+1</f>
        <v>1</v>
      </c>
      <c r="B16" s="1" t="s">
        <v>43</v>
      </c>
      <c r="C16" s="6" t="s">
        <v>72</v>
      </c>
      <c r="D16" s="42" t="s">
        <v>14</v>
      </c>
      <c r="E16" s="30">
        <v>45.4</v>
      </c>
      <c r="F16" s="3"/>
      <c r="G16" s="3"/>
      <c r="H16" s="4">
        <f aca="true" t="shared" si="1" ref="H16:H23">ROUND(G16*F16,2)</f>
        <v>0</v>
      </c>
      <c r="I16" s="4"/>
      <c r="J16" s="4"/>
      <c r="K16" s="4"/>
      <c r="L16" s="3">
        <f aca="true" t="shared" si="2" ref="L16:L23">ROUND(F16*E16,2)</f>
        <v>0</v>
      </c>
      <c r="M16" s="5">
        <f aca="true" t="shared" si="3" ref="M16:M23">ROUND(H16*E16,2)</f>
        <v>0</v>
      </c>
      <c r="N16" s="5">
        <f aca="true" t="shared" si="4" ref="N16:N23">ROUND(I16*E16,2)</f>
        <v>0</v>
      </c>
      <c r="O16" s="5">
        <f aca="true" t="shared" si="5" ref="O16:O23">ROUND(J16*E16,2)</f>
        <v>0</v>
      </c>
      <c r="P16" s="4">
        <f aca="true" t="shared" si="6" ref="P16:P23">ROUND(M16+N16+O16,2)</f>
        <v>0</v>
      </c>
    </row>
    <row r="17" spans="1:16" ht="48">
      <c r="A17" s="1">
        <f aca="true" t="shared" si="7" ref="A17:A23">A16+1</f>
        <v>2</v>
      </c>
      <c r="B17" s="1" t="s">
        <v>43</v>
      </c>
      <c r="C17" s="6" t="s">
        <v>73</v>
      </c>
      <c r="D17" s="42" t="s">
        <v>13</v>
      </c>
      <c r="E17" s="30">
        <v>55.4</v>
      </c>
      <c r="F17" s="3"/>
      <c r="G17" s="3"/>
      <c r="H17" s="4">
        <f t="shared" si="1"/>
        <v>0</v>
      </c>
      <c r="I17" s="2"/>
      <c r="J17" s="2"/>
      <c r="K17" s="4"/>
      <c r="L17" s="3">
        <f t="shared" si="2"/>
        <v>0</v>
      </c>
      <c r="M17" s="5">
        <f t="shared" si="3"/>
        <v>0</v>
      </c>
      <c r="N17" s="5">
        <f t="shared" si="4"/>
        <v>0</v>
      </c>
      <c r="O17" s="5">
        <f t="shared" si="5"/>
        <v>0</v>
      </c>
      <c r="P17" s="4">
        <f t="shared" si="6"/>
        <v>0</v>
      </c>
    </row>
    <row r="18" spans="1:16" ht="24">
      <c r="A18" s="1">
        <f t="shared" si="7"/>
        <v>3</v>
      </c>
      <c r="B18" s="1" t="s">
        <v>43</v>
      </c>
      <c r="C18" s="6" t="s">
        <v>74</v>
      </c>
      <c r="D18" s="42" t="s">
        <v>13</v>
      </c>
      <c r="E18" s="30">
        <v>55.4</v>
      </c>
      <c r="F18" s="3"/>
      <c r="G18" s="3"/>
      <c r="H18" s="4">
        <f t="shared" si="1"/>
        <v>0</v>
      </c>
      <c r="I18" s="2"/>
      <c r="J18" s="4"/>
      <c r="K18" s="4"/>
      <c r="L18" s="3">
        <f t="shared" si="2"/>
        <v>0</v>
      </c>
      <c r="M18" s="5">
        <f t="shared" si="3"/>
        <v>0</v>
      </c>
      <c r="N18" s="5">
        <f t="shared" si="4"/>
        <v>0</v>
      </c>
      <c r="O18" s="5">
        <f t="shared" si="5"/>
        <v>0</v>
      </c>
      <c r="P18" s="4">
        <f t="shared" si="6"/>
        <v>0</v>
      </c>
    </row>
    <row r="19" spans="1:16" ht="24">
      <c r="A19" s="1">
        <f t="shared" si="7"/>
        <v>4</v>
      </c>
      <c r="B19" s="1" t="s">
        <v>43</v>
      </c>
      <c r="C19" s="6" t="s">
        <v>75</v>
      </c>
      <c r="D19" s="42" t="s">
        <v>13</v>
      </c>
      <c r="E19" s="30">
        <v>55.4</v>
      </c>
      <c r="F19" s="3"/>
      <c r="G19" s="3"/>
      <c r="H19" s="4">
        <f t="shared" si="1"/>
        <v>0</v>
      </c>
      <c r="I19" s="4"/>
      <c r="J19" s="4"/>
      <c r="K19" s="4"/>
      <c r="L19" s="3">
        <f t="shared" si="2"/>
        <v>0</v>
      </c>
      <c r="M19" s="5">
        <f t="shared" si="3"/>
        <v>0</v>
      </c>
      <c r="N19" s="5">
        <f t="shared" si="4"/>
        <v>0</v>
      </c>
      <c r="O19" s="5">
        <f t="shared" si="5"/>
        <v>0</v>
      </c>
      <c r="P19" s="4">
        <f t="shared" si="6"/>
        <v>0</v>
      </c>
    </row>
    <row r="20" spans="1:16" ht="24">
      <c r="A20" s="1">
        <f t="shared" si="7"/>
        <v>5</v>
      </c>
      <c r="B20" s="1" t="s">
        <v>43</v>
      </c>
      <c r="C20" s="6" t="s">
        <v>76</v>
      </c>
      <c r="D20" s="44" t="str">
        <f>D19</f>
        <v>m²</v>
      </c>
      <c r="E20" s="30">
        <v>55.4</v>
      </c>
      <c r="F20" s="3"/>
      <c r="G20" s="3"/>
      <c r="H20" s="4">
        <f t="shared" si="1"/>
        <v>0</v>
      </c>
      <c r="I20" s="4"/>
      <c r="J20" s="4"/>
      <c r="K20" s="4"/>
      <c r="L20" s="3">
        <f t="shared" si="2"/>
        <v>0</v>
      </c>
      <c r="M20" s="5">
        <f t="shared" si="3"/>
        <v>0</v>
      </c>
      <c r="N20" s="5">
        <f t="shared" si="4"/>
        <v>0</v>
      </c>
      <c r="O20" s="5">
        <f t="shared" si="5"/>
        <v>0</v>
      </c>
      <c r="P20" s="4">
        <f t="shared" si="6"/>
        <v>0</v>
      </c>
    </row>
    <row r="21" spans="1:16" ht="24">
      <c r="A21" s="1">
        <f t="shared" si="7"/>
        <v>6</v>
      </c>
      <c r="B21" s="1" t="s">
        <v>43</v>
      </c>
      <c r="C21" s="6" t="s">
        <v>77</v>
      </c>
      <c r="D21" s="44" t="str">
        <f>D20</f>
        <v>m²</v>
      </c>
      <c r="E21" s="30">
        <v>55.4</v>
      </c>
      <c r="F21" s="3"/>
      <c r="G21" s="3"/>
      <c r="H21" s="4">
        <f t="shared" si="1"/>
        <v>0</v>
      </c>
      <c r="I21" s="4"/>
      <c r="J21" s="4"/>
      <c r="K21" s="4"/>
      <c r="L21" s="3">
        <f t="shared" si="2"/>
        <v>0</v>
      </c>
      <c r="M21" s="5">
        <f t="shared" si="3"/>
        <v>0</v>
      </c>
      <c r="N21" s="5">
        <f t="shared" si="4"/>
        <v>0</v>
      </c>
      <c r="O21" s="5">
        <f t="shared" si="5"/>
        <v>0</v>
      </c>
      <c r="P21" s="4">
        <f t="shared" si="6"/>
        <v>0</v>
      </c>
    </row>
    <row r="22" spans="1:16" ht="24">
      <c r="A22" s="1">
        <f t="shared" si="7"/>
        <v>7</v>
      </c>
      <c r="B22" s="1" t="s">
        <v>43</v>
      </c>
      <c r="C22" s="6" t="s">
        <v>145</v>
      </c>
      <c r="D22" s="44" t="str">
        <f>D21</f>
        <v>m²</v>
      </c>
      <c r="E22" s="30">
        <v>55.4</v>
      </c>
      <c r="F22" s="3"/>
      <c r="G22" s="3"/>
      <c r="H22" s="4">
        <f t="shared" si="1"/>
        <v>0</v>
      </c>
      <c r="I22" s="4"/>
      <c r="J22" s="4"/>
      <c r="K22" s="4"/>
      <c r="L22" s="3">
        <f t="shared" si="2"/>
        <v>0</v>
      </c>
      <c r="M22" s="5">
        <f t="shared" si="3"/>
        <v>0</v>
      </c>
      <c r="N22" s="5">
        <f t="shared" si="4"/>
        <v>0</v>
      </c>
      <c r="O22" s="5">
        <f t="shared" si="5"/>
        <v>0</v>
      </c>
      <c r="P22" s="4">
        <f t="shared" si="6"/>
        <v>0</v>
      </c>
    </row>
    <row r="23" spans="1:16" ht="24">
      <c r="A23" s="1">
        <f t="shared" si="7"/>
        <v>8</v>
      </c>
      <c r="B23" s="1" t="s">
        <v>43</v>
      </c>
      <c r="C23" s="6" t="s">
        <v>78</v>
      </c>
      <c r="D23" s="44" t="s">
        <v>2</v>
      </c>
      <c r="E23" s="30">
        <v>79.2</v>
      </c>
      <c r="F23" s="3"/>
      <c r="G23" s="3"/>
      <c r="H23" s="4">
        <f t="shared" si="1"/>
        <v>0</v>
      </c>
      <c r="I23" s="2"/>
      <c r="J23" s="4"/>
      <c r="K23" s="4"/>
      <c r="L23" s="3">
        <f t="shared" si="2"/>
        <v>0</v>
      </c>
      <c r="M23" s="5">
        <f t="shared" si="3"/>
        <v>0</v>
      </c>
      <c r="N23" s="5">
        <f t="shared" si="4"/>
        <v>0</v>
      </c>
      <c r="O23" s="5">
        <f t="shared" si="5"/>
        <v>0</v>
      </c>
      <c r="P23" s="4">
        <f t="shared" si="6"/>
        <v>0</v>
      </c>
    </row>
    <row r="24" spans="1:16" ht="12">
      <c r="A24" s="1"/>
      <c r="B24" s="1"/>
      <c r="C24" s="6"/>
      <c r="D24" s="44"/>
      <c r="E24" s="30"/>
      <c r="F24" s="3"/>
      <c r="G24" s="3"/>
      <c r="H24" s="4"/>
      <c r="I24" s="2"/>
      <c r="J24" s="4"/>
      <c r="K24" s="4"/>
      <c r="L24" s="3"/>
      <c r="M24" s="5"/>
      <c r="N24" s="5"/>
      <c r="O24" s="5"/>
      <c r="P24" s="4"/>
    </row>
    <row r="25" spans="1:16" ht="24">
      <c r="A25" s="1"/>
      <c r="B25" s="1"/>
      <c r="C25" s="52" t="s">
        <v>79</v>
      </c>
      <c r="D25" s="42"/>
      <c r="E25" s="30"/>
      <c r="F25" s="3"/>
      <c r="G25" s="3"/>
      <c r="H25" s="4"/>
      <c r="I25" s="2"/>
      <c r="J25" s="2"/>
      <c r="K25" s="4"/>
      <c r="L25" s="3">
        <f>ROUND(F25*E25,2)</f>
        <v>0</v>
      </c>
      <c r="M25" s="5">
        <f>ROUND(H25*E25,2)</f>
        <v>0</v>
      </c>
      <c r="N25" s="5">
        <f>ROUND(I25*E25,2)</f>
        <v>0</v>
      </c>
      <c r="O25" s="5">
        <f>ROUND(J25*E25,2)</f>
        <v>0</v>
      </c>
      <c r="P25" s="4">
        <f>ROUND(M25+N25+O25,2)</f>
        <v>0</v>
      </c>
    </row>
    <row r="26" spans="1:16" ht="24">
      <c r="A26" s="1">
        <f>A23+1</f>
        <v>9</v>
      </c>
      <c r="B26" s="1" t="s">
        <v>43</v>
      </c>
      <c r="C26" s="6" t="s">
        <v>165</v>
      </c>
      <c r="D26" s="42" t="s">
        <v>13</v>
      </c>
      <c r="E26" s="30">
        <v>94</v>
      </c>
      <c r="F26" s="3"/>
      <c r="G26" s="3"/>
      <c r="H26" s="4">
        <f aca="true" t="shared" si="8" ref="H26:H31">ROUND(G26*F26,2)</f>
        <v>0</v>
      </c>
      <c r="I26" s="2"/>
      <c r="J26" s="4"/>
      <c r="K26" s="4"/>
      <c r="L26" s="3">
        <f>ROUND(F26*E26,2)</f>
        <v>0</v>
      </c>
      <c r="M26" s="5">
        <f>ROUND(H26*E26,2)</f>
        <v>0</v>
      </c>
      <c r="N26" s="5">
        <f>ROUND(I26*E26,2)</f>
        <v>0</v>
      </c>
      <c r="O26" s="5">
        <f>ROUND(J26*E26,2)</f>
        <v>0</v>
      </c>
      <c r="P26" s="4">
        <f>ROUND(M26+N26+O26,2)</f>
        <v>0</v>
      </c>
    </row>
    <row r="27" spans="1:16" ht="24">
      <c r="A27" s="1">
        <v>10</v>
      </c>
      <c r="B27" s="1" t="s">
        <v>43</v>
      </c>
      <c r="C27" s="6" t="s">
        <v>80</v>
      </c>
      <c r="D27" s="42" t="s">
        <v>14</v>
      </c>
      <c r="E27" s="30">
        <f>43.25-'2-4_Labiek'!E36</f>
        <v>35.75</v>
      </c>
      <c r="F27" s="3"/>
      <c r="G27" s="3"/>
      <c r="H27" s="4">
        <f t="shared" si="8"/>
        <v>0</v>
      </c>
      <c r="I27" s="4"/>
      <c r="J27" s="4"/>
      <c r="K27" s="4"/>
      <c r="L27" s="3">
        <f>ROUND(F27*E27,2)</f>
        <v>0</v>
      </c>
      <c r="M27" s="5">
        <f>ROUND(H27*E27,2)</f>
        <v>0</v>
      </c>
      <c r="N27" s="5">
        <f>ROUND(I27*E27,2)</f>
        <v>0</v>
      </c>
      <c r="O27" s="5">
        <f>ROUND(J27*E27,2)</f>
        <v>0</v>
      </c>
      <c r="P27" s="4">
        <f>ROUND(M27+N27+O27,2)</f>
        <v>0</v>
      </c>
    </row>
    <row r="28" spans="1:16" ht="24">
      <c r="A28" s="1">
        <f aca="true" t="shared" si="9" ref="A28:A39">A27+1</f>
        <v>11</v>
      </c>
      <c r="B28" s="1" t="s">
        <v>43</v>
      </c>
      <c r="C28" s="53" t="s">
        <v>166</v>
      </c>
      <c r="D28" s="42" t="s">
        <v>14</v>
      </c>
      <c r="E28" s="42">
        <v>8.01</v>
      </c>
      <c r="F28" s="3"/>
      <c r="G28" s="3"/>
      <c r="H28" s="4">
        <f t="shared" si="8"/>
        <v>0</v>
      </c>
      <c r="I28" s="2"/>
      <c r="J28" s="4"/>
      <c r="K28" s="4"/>
      <c r="L28" s="3">
        <f>ROUND(F28*E28,2)</f>
        <v>0</v>
      </c>
      <c r="M28" s="5">
        <f>ROUND(H28*E28,2)</f>
        <v>0</v>
      </c>
      <c r="N28" s="5">
        <f>ROUND(I28*E28,2)</f>
        <v>0</v>
      </c>
      <c r="O28" s="5">
        <f>ROUND(J28*E28,2)</f>
        <v>0</v>
      </c>
      <c r="P28" s="4">
        <f>ROUND(M28+N28+O28,2)</f>
        <v>0</v>
      </c>
    </row>
    <row r="29" spans="1:16" ht="24">
      <c r="A29" s="1">
        <f>A28+1</f>
        <v>12</v>
      </c>
      <c r="B29" s="1" t="s">
        <v>43</v>
      </c>
      <c r="C29" s="54" t="s">
        <v>18</v>
      </c>
      <c r="D29" s="42" t="s">
        <v>13</v>
      </c>
      <c r="E29" s="42">
        <v>43.9</v>
      </c>
      <c r="F29" s="3"/>
      <c r="G29" s="3"/>
      <c r="H29" s="4">
        <f t="shared" si="8"/>
        <v>0</v>
      </c>
      <c r="I29" s="3"/>
      <c r="J29" s="3"/>
      <c r="K29" s="4"/>
      <c r="L29" s="3">
        <f aca="true" t="shared" si="10" ref="L29:L55">ROUND(F29*E29,2)</f>
        <v>0</v>
      </c>
      <c r="M29" s="5">
        <f aca="true" t="shared" si="11" ref="M29:M55">ROUND(H29*E29,2)</f>
        <v>0</v>
      </c>
      <c r="N29" s="5">
        <f aca="true" t="shared" si="12" ref="N29:N55">ROUND(I29*E29,2)</f>
        <v>0</v>
      </c>
      <c r="O29" s="5">
        <f aca="true" t="shared" si="13" ref="O29:O55">ROUND(J29*E29,2)</f>
        <v>0</v>
      </c>
      <c r="P29" s="4">
        <f aca="true" t="shared" si="14" ref="P29:P55">ROUND(M29+N29+O29,2)</f>
        <v>0</v>
      </c>
    </row>
    <row r="30" spans="1:16" ht="12.75" customHeight="1">
      <c r="A30" s="1">
        <f t="shared" si="9"/>
        <v>13</v>
      </c>
      <c r="B30" s="1" t="s">
        <v>43</v>
      </c>
      <c r="C30" s="53" t="s">
        <v>81</v>
      </c>
      <c r="D30" s="42" t="s">
        <v>14</v>
      </c>
      <c r="E30" s="42">
        <v>1.6</v>
      </c>
      <c r="F30" s="3"/>
      <c r="G30" s="3"/>
      <c r="H30" s="4">
        <f t="shared" si="8"/>
        <v>0</v>
      </c>
      <c r="I30" s="2"/>
      <c r="J30" s="4"/>
      <c r="K30" s="4"/>
      <c r="L30" s="3">
        <f t="shared" si="10"/>
        <v>0</v>
      </c>
      <c r="M30" s="5">
        <f t="shared" si="11"/>
        <v>0</v>
      </c>
      <c r="N30" s="5">
        <f t="shared" si="12"/>
        <v>0</v>
      </c>
      <c r="O30" s="5">
        <f t="shared" si="13"/>
        <v>0</v>
      </c>
      <c r="P30" s="4">
        <f t="shared" si="14"/>
        <v>0</v>
      </c>
    </row>
    <row r="31" spans="1:16" ht="24">
      <c r="A31" s="1">
        <f>A30+1</f>
        <v>14</v>
      </c>
      <c r="B31" s="1" t="s">
        <v>43</v>
      </c>
      <c r="C31" s="54" t="s">
        <v>147</v>
      </c>
      <c r="D31" s="42" t="s">
        <v>13</v>
      </c>
      <c r="E31" s="42">
        <v>24</v>
      </c>
      <c r="F31" s="3"/>
      <c r="G31" s="3"/>
      <c r="H31" s="4">
        <f t="shared" si="8"/>
        <v>0</v>
      </c>
      <c r="I31" s="4"/>
      <c r="J31" s="4"/>
      <c r="K31" s="4"/>
      <c r="L31" s="3">
        <f t="shared" si="10"/>
        <v>0</v>
      </c>
      <c r="M31" s="5">
        <f t="shared" si="11"/>
        <v>0</v>
      </c>
      <c r="N31" s="5">
        <f t="shared" si="12"/>
        <v>0</v>
      </c>
      <c r="O31" s="5">
        <f t="shared" si="13"/>
        <v>0</v>
      </c>
      <c r="P31" s="4">
        <f t="shared" si="14"/>
        <v>0</v>
      </c>
    </row>
    <row r="32" spans="1:16" ht="12">
      <c r="A32" s="1"/>
      <c r="B32" s="1"/>
      <c r="C32" s="50"/>
      <c r="D32" s="42"/>
      <c r="E32" s="42"/>
      <c r="F32" s="3"/>
      <c r="G32" s="3"/>
      <c r="H32" s="4"/>
      <c r="I32" s="4"/>
      <c r="J32" s="4"/>
      <c r="K32" s="4"/>
      <c r="L32" s="3">
        <f t="shared" si="10"/>
        <v>0</v>
      </c>
      <c r="M32" s="5">
        <f t="shared" si="11"/>
        <v>0</v>
      </c>
      <c r="N32" s="5">
        <f t="shared" si="12"/>
        <v>0</v>
      </c>
      <c r="O32" s="5">
        <f t="shared" si="13"/>
        <v>0</v>
      </c>
      <c r="P32" s="4">
        <f t="shared" si="14"/>
        <v>0</v>
      </c>
    </row>
    <row r="33" spans="1:16" ht="26.25" customHeight="1">
      <c r="A33" s="1"/>
      <c r="B33" s="1"/>
      <c r="C33" s="43" t="s">
        <v>156</v>
      </c>
      <c r="D33" s="51" t="s">
        <v>13</v>
      </c>
      <c r="E33" s="145">
        <f>E40+E41</f>
        <v>349</v>
      </c>
      <c r="F33" s="3"/>
      <c r="G33" s="3"/>
      <c r="H33" s="4">
        <f aca="true" t="shared" si="15" ref="H33:H55">ROUND(G33*F33,2)</f>
        <v>0</v>
      </c>
      <c r="I33" s="4"/>
      <c r="J33" s="4"/>
      <c r="K33" s="4"/>
      <c r="L33" s="3">
        <f t="shared" si="10"/>
        <v>0</v>
      </c>
      <c r="M33" s="5">
        <f t="shared" si="11"/>
        <v>0</v>
      </c>
      <c r="N33" s="5">
        <f t="shared" si="12"/>
        <v>0</v>
      </c>
      <c r="O33" s="5">
        <f t="shared" si="13"/>
        <v>0</v>
      </c>
      <c r="P33" s="4">
        <f t="shared" si="14"/>
        <v>0</v>
      </c>
    </row>
    <row r="34" spans="1:16" ht="24">
      <c r="A34" s="1">
        <f>A31+1</f>
        <v>15</v>
      </c>
      <c r="B34" s="1" t="s">
        <v>43</v>
      </c>
      <c r="C34" s="6" t="s">
        <v>82</v>
      </c>
      <c r="D34" s="42" t="s">
        <v>13</v>
      </c>
      <c r="E34" s="30">
        <v>61</v>
      </c>
      <c r="F34" s="3"/>
      <c r="G34" s="3"/>
      <c r="H34" s="4">
        <f t="shared" si="15"/>
        <v>0</v>
      </c>
      <c r="I34" s="4"/>
      <c r="J34" s="4"/>
      <c r="K34" s="4"/>
      <c r="L34" s="3">
        <f t="shared" si="10"/>
        <v>0</v>
      </c>
      <c r="M34" s="5">
        <f t="shared" si="11"/>
        <v>0</v>
      </c>
      <c r="N34" s="5">
        <f t="shared" si="12"/>
        <v>0</v>
      </c>
      <c r="O34" s="5">
        <f t="shared" si="13"/>
        <v>0</v>
      </c>
      <c r="P34" s="4">
        <f t="shared" si="14"/>
        <v>0</v>
      </c>
    </row>
    <row r="35" spans="1:16" ht="24">
      <c r="A35" s="1">
        <f t="shared" si="9"/>
        <v>16</v>
      </c>
      <c r="B35" s="1" t="s">
        <v>43</v>
      </c>
      <c r="C35" s="6" t="s">
        <v>83</v>
      </c>
      <c r="D35" s="42" t="s">
        <v>13</v>
      </c>
      <c r="E35" s="30">
        <f>E33</f>
        <v>349</v>
      </c>
      <c r="F35" s="3"/>
      <c r="G35" s="3"/>
      <c r="H35" s="4">
        <f t="shared" si="15"/>
        <v>0</v>
      </c>
      <c r="I35" s="2"/>
      <c r="J35" s="4"/>
      <c r="K35" s="4"/>
      <c r="L35" s="3">
        <f t="shared" si="10"/>
        <v>0</v>
      </c>
      <c r="M35" s="5">
        <f t="shared" si="11"/>
        <v>0</v>
      </c>
      <c r="N35" s="5">
        <f t="shared" si="12"/>
        <v>0</v>
      </c>
      <c r="O35" s="5">
        <f t="shared" si="13"/>
        <v>0</v>
      </c>
      <c r="P35" s="4">
        <f t="shared" si="14"/>
        <v>0</v>
      </c>
    </row>
    <row r="36" spans="1:16" ht="24">
      <c r="A36" s="1">
        <f t="shared" si="9"/>
        <v>17</v>
      </c>
      <c r="B36" s="1" t="s">
        <v>43</v>
      </c>
      <c r="C36" s="6" t="s">
        <v>84</v>
      </c>
      <c r="D36" s="42" t="s">
        <v>13</v>
      </c>
      <c r="E36" s="30">
        <f>E34</f>
        <v>61</v>
      </c>
      <c r="F36" s="3"/>
      <c r="G36" s="3"/>
      <c r="H36" s="4">
        <f t="shared" si="15"/>
        <v>0</v>
      </c>
      <c r="I36" s="2"/>
      <c r="J36" s="2"/>
      <c r="K36" s="4"/>
      <c r="L36" s="3">
        <f t="shared" si="10"/>
        <v>0</v>
      </c>
      <c r="M36" s="5">
        <f t="shared" si="11"/>
        <v>0</v>
      </c>
      <c r="N36" s="5">
        <f t="shared" si="12"/>
        <v>0</v>
      </c>
      <c r="O36" s="5">
        <f t="shared" si="13"/>
        <v>0</v>
      </c>
      <c r="P36" s="4">
        <f t="shared" si="14"/>
        <v>0</v>
      </c>
    </row>
    <row r="37" spans="1:16" ht="24">
      <c r="A37" s="1">
        <f t="shared" si="9"/>
        <v>18</v>
      </c>
      <c r="B37" s="1" t="s">
        <v>43</v>
      </c>
      <c r="C37" s="6" t="s">
        <v>85</v>
      </c>
      <c r="D37" s="42" t="s">
        <v>13</v>
      </c>
      <c r="E37" s="30">
        <f>E34</f>
        <v>61</v>
      </c>
      <c r="F37" s="3"/>
      <c r="G37" s="3"/>
      <c r="H37" s="4">
        <f t="shared" si="15"/>
        <v>0</v>
      </c>
      <c r="I37" s="2"/>
      <c r="J37" s="4"/>
      <c r="K37" s="4"/>
      <c r="L37" s="3">
        <f t="shared" si="10"/>
        <v>0</v>
      </c>
      <c r="M37" s="5">
        <f t="shared" si="11"/>
        <v>0</v>
      </c>
      <c r="N37" s="5">
        <f t="shared" si="12"/>
        <v>0</v>
      </c>
      <c r="O37" s="5">
        <f t="shared" si="13"/>
        <v>0</v>
      </c>
      <c r="P37" s="4">
        <f t="shared" si="14"/>
        <v>0</v>
      </c>
    </row>
    <row r="38" spans="1:16" ht="24">
      <c r="A38" s="1">
        <f t="shared" si="9"/>
        <v>19</v>
      </c>
      <c r="B38" s="1" t="s">
        <v>43</v>
      </c>
      <c r="C38" s="6" t="s">
        <v>86</v>
      </c>
      <c r="D38" s="42" t="s">
        <v>13</v>
      </c>
      <c r="E38" s="30">
        <f>E33</f>
        <v>349</v>
      </c>
      <c r="F38" s="3"/>
      <c r="G38" s="3"/>
      <c r="H38" s="4">
        <f t="shared" si="15"/>
        <v>0</v>
      </c>
      <c r="I38" s="4"/>
      <c r="J38" s="4"/>
      <c r="K38" s="4"/>
      <c r="L38" s="3">
        <f t="shared" si="10"/>
        <v>0</v>
      </c>
      <c r="M38" s="5">
        <f t="shared" si="11"/>
        <v>0</v>
      </c>
      <c r="N38" s="5">
        <f t="shared" si="12"/>
        <v>0</v>
      </c>
      <c r="O38" s="5">
        <f t="shared" si="13"/>
        <v>0</v>
      </c>
      <c r="P38" s="4">
        <f t="shared" si="14"/>
        <v>0</v>
      </c>
    </row>
    <row r="39" spans="1:16" ht="24">
      <c r="A39" s="1">
        <f t="shared" si="9"/>
        <v>20</v>
      </c>
      <c r="B39" s="1" t="s">
        <v>43</v>
      </c>
      <c r="C39" s="6" t="s">
        <v>145</v>
      </c>
      <c r="D39" s="42" t="s">
        <v>13</v>
      </c>
      <c r="E39" s="30">
        <f>E33</f>
        <v>349</v>
      </c>
      <c r="F39" s="3"/>
      <c r="G39" s="3"/>
      <c r="H39" s="4">
        <f t="shared" si="15"/>
        <v>0</v>
      </c>
      <c r="I39" s="3"/>
      <c r="J39" s="3"/>
      <c r="K39" s="4"/>
      <c r="L39" s="3">
        <f t="shared" si="10"/>
        <v>0</v>
      </c>
      <c r="M39" s="5">
        <f t="shared" si="11"/>
        <v>0</v>
      </c>
      <c r="N39" s="5">
        <f t="shared" si="12"/>
        <v>0</v>
      </c>
      <c r="O39" s="5">
        <f t="shared" si="13"/>
        <v>0</v>
      </c>
      <c r="P39" s="4">
        <f t="shared" si="14"/>
        <v>0</v>
      </c>
    </row>
    <row r="40" spans="1:16" ht="24">
      <c r="A40" s="1"/>
      <c r="B40" s="1" t="s">
        <v>43</v>
      </c>
      <c r="C40" s="8" t="s">
        <v>163</v>
      </c>
      <c r="D40" s="42" t="s">
        <v>124</v>
      </c>
      <c r="E40" s="30">
        <v>332</v>
      </c>
      <c r="F40" s="3"/>
      <c r="G40" s="3"/>
      <c r="H40" s="4">
        <f t="shared" si="15"/>
        <v>0</v>
      </c>
      <c r="I40" s="3"/>
      <c r="J40" s="3"/>
      <c r="K40" s="4"/>
      <c r="L40" s="3">
        <f t="shared" si="10"/>
        <v>0</v>
      </c>
      <c r="M40" s="5">
        <f t="shared" si="11"/>
        <v>0</v>
      </c>
      <c r="N40" s="5">
        <f t="shared" si="12"/>
        <v>0</v>
      </c>
      <c r="O40" s="5">
        <f t="shared" si="13"/>
        <v>0</v>
      </c>
      <c r="P40" s="4">
        <f t="shared" si="14"/>
        <v>0</v>
      </c>
    </row>
    <row r="41" spans="1:16" ht="24">
      <c r="A41" s="1"/>
      <c r="B41" s="1" t="s">
        <v>43</v>
      </c>
      <c r="C41" s="8" t="s">
        <v>164</v>
      </c>
      <c r="D41" s="42" t="s">
        <v>124</v>
      </c>
      <c r="E41" s="30">
        <v>17</v>
      </c>
      <c r="F41" s="3"/>
      <c r="G41" s="3"/>
      <c r="H41" s="4">
        <f t="shared" si="15"/>
        <v>0</v>
      </c>
      <c r="I41" s="3"/>
      <c r="J41" s="3"/>
      <c r="K41" s="4"/>
      <c r="L41" s="3">
        <f t="shared" si="10"/>
        <v>0</v>
      </c>
      <c r="M41" s="5">
        <f t="shared" si="11"/>
        <v>0</v>
      </c>
      <c r="N41" s="5">
        <f t="shared" si="12"/>
        <v>0</v>
      </c>
      <c r="O41" s="5">
        <f t="shared" si="13"/>
        <v>0</v>
      </c>
      <c r="P41" s="4">
        <f t="shared" si="14"/>
        <v>0</v>
      </c>
    </row>
    <row r="42" spans="1:16" ht="12">
      <c r="A42" s="1"/>
      <c r="B42" s="1"/>
      <c r="C42" s="6"/>
      <c r="D42" s="42"/>
      <c r="E42" s="30"/>
      <c r="F42" s="3"/>
      <c r="G42" s="3"/>
      <c r="H42" s="4"/>
      <c r="I42" s="3"/>
      <c r="J42" s="3"/>
      <c r="K42" s="4"/>
      <c r="L42" s="3"/>
      <c r="M42" s="5"/>
      <c r="N42" s="5"/>
      <c r="O42" s="5"/>
      <c r="P42" s="4"/>
    </row>
    <row r="43" spans="1:16" ht="12">
      <c r="A43" s="1"/>
      <c r="B43" s="1"/>
      <c r="C43" s="6"/>
      <c r="D43" s="42"/>
      <c r="E43" s="30"/>
      <c r="F43" s="3"/>
      <c r="G43" s="3"/>
      <c r="H43" s="4"/>
      <c r="I43" s="3"/>
      <c r="J43" s="3"/>
      <c r="K43" s="4"/>
      <c r="L43" s="3"/>
      <c r="M43" s="5"/>
      <c r="N43" s="5"/>
      <c r="O43" s="5"/>
      <c r="P43" s="4"/>
    </row>
    <row r="44" spans="1:16" ht="12">
      <c r="A44" s="1"/>
      <c r="B44" s="1"/>
      <c r="C44" s="6"/>
      <c r="D44" s="42"/>
      <c r="E44" s="30"/>
      <c r="F44" s="3"/>
      <c r="G44" s="3"/>
      <c r="H44" s="4"/>
      <c r="I44" s="3"/>
      <c r="J44" s="3"/>
      <c r="K44" s="4"/>
      <c r="L44" s="3"/>
      <c r="M44" s="5"/>
      <c r="N44" s="5"/>
      <c r="O44" s="5"/>
      <c r="P44" s="4"/>
    </row>
    <row r="45" spans="1:16" ht="12.75" customHeight="1">
      <c r="A45" s="1"/>
      <c r="B45" s="1"/>
      <c r="C45" s="6"/>
      <c r="D45" s="44"/>
      <c r="E45" s="30"/>
      <c r="F45" s="3"/>
      <c r="G45" s="3"/>
      <c r="H45" s="4">
        <f t="shared" si="15"/>
        <v>0</v>
      </c>
      <c r="I45" s="4"/>
      <c r="J45" s="4"/>
      <c r="K45" s="4"/>
      <c r="L45" s="3">
        <f t="shared" si="10"/>
        <v>0</v>
      </c>
      <c r="M45" s="5">
        <f t="shared" si="11"/>
        <v>0</v>
      </c>
      <c r="N45" s="5">
        <f t="shared" si="12"/>
        <v>0</v>
      </c>
      <c r="O45" s="5">
        <f t="shared" si="13"/>
        <v>0</v>
      </c>
      <c r="P45" s="4">
        <f t="shared" si="14"/>
        <v>0</v>
      </c>
    </row>
    <row r="46" spans="1:16" ht="24">
      <c r="A46" s="1"/>
      <c r="B46" s="1"/>
      <c r="C46" s="58" t="s">
        <v>123</v>
      </c>
      <c r="D46" s="60"/>
      <c r="E46" s="61"/>
      <c r="F46" s="3"/>
      <c r="G46" s="3"/>
      <c r="H46" s="4">
        <f t="shared" si="15"/>
        <v>0</v>
      </c>
      <c r="I46" s="4"/>
      <c r="J46" s="4"/>
      <c r="K46" s="4"/>
      <c r="L46" s="3">
        <f t="shared" si="10"/>
        <v>0</v>
      </c>
      <c r="M46" s="5">
        <f t="shared" si="11"/>
        <v>0</v>
      </c>
      <c r="N46" s="5">
        <f t="shared" si="12"/>
        <v>0</v>
      </c>
      <c r="O46" s="5">
        <f t="shared" si="13"/>
        <v>0</v>
      </c>
      <c r="P46" s="4">
        <f t="shared" si="14"/>
        <v>0</v>
      </c>
    </row>
    <row r="47" spans="1:16" ht="12.75" customHeight="1">
      <c r="A47" s="1">
        <f>A39+1</f>
        <v>21</v>
      </c>
      <c r="B47" s="1" t="s">
        <v>43</v>
      </c>
      <c r="C47" s="146" t="s">
        <v>114</v>
      </c>
      <c r="D47" s="134" t="s">
        <v>68</v>
      </c>
      <c r="E47" s="134">
        <v>51</v>
      </c>
      <c r="F47" s="59"/>
      <c r="G47" s="3"/>
      <c r="H47" s="4">
        <f t="shared" si="15"/>
        <v>0</v>
      </c>
      <c r="I47" s="4"/>
      <c r="J47" s="4"/>
      <c r="K47" s="4"/>
      <c r="L47" s="3">
        <f t="shared" si="10"/>
        <v>0</v>
      </c>
      <c r="M47" s="5">
        <f t="shared" si="11"/>
        <v>0</v>
      </c>
      <c r="N47" s="5">
        <f t="shared" si="12"/>
        <v>0</v>
      </c>
      <c r="O47" s="5">
        <f t="shared" si="13"/>
        <v>0</v>
      </c>
      <c r="P47" s="4">
        <f t="shared" si="14"/>
        <v>0</v>
      </c>
    </row>
    <row r="48" spans="1:16" ht="12.75" customHeight="1">
      <c r="A48" s="1">
        <f aca="true" t="shared" si="16" ref="A48:A55">A47+1</f>
        <v>22</v>
      </c>
      <c r="B48" s="1" t="s">
        <v>43</v>
      </c>
      <c r="C48" s="146" t="s">
        <v>115</v>
      </c>
      <c r="D48" s="134" t="s">
        <v>10</v>
      </c>
      <c r="E48" s="134">
        <f>ROUND(E47/0.9,0)</f>
        <v>57</v>
      </c>
      <c r="F48" s="59"/>
      <c r="G48" s="3"/>
      <c r="H48" s="4">
        <f t="shared" si="15"/>
        <v>0</v>
      </c>
      <c r="I48" s="4"/>
      <c r="J48" s="4"/>
      <c r="K48" s="4"/>
      <c r="L48" s="3">
        <f t="shared" si="10"/>
        <v>0</v>
      </c>
      <c r="M48" s="5">
        <f t="shared" si="11"/>
        <v>0</v>
      </c>
      <c r="N48" s="5">
        <f t="shared" si="12"/>
        <v>0</v>
      </c>
      <c r="O48" s="5">
        <f t="shared" si="13"/>
        <v>0</v>
      </c>
      <c r="P48" s="4">
        <f t="shared" si="14"/>
        <v>0</v>
      </c>
    </row>
    <row r="49" spans="1:16" ht="12.75" customHeight="1">
      <c r="A49" s="1">
        <f t="shared" si="16"/>
        <v>23</v>
      </c>
      <c r="B49" s="1" t="s">
        <v>43</v>
      </c>
      <c r="C49" s="146" t="s">
        <v>116</v>
      </c>
      <c r="D49" s="134" t="s">
        <v>10</v>
      </c>
      <c r="E49" s="134">
        <v>5</v>
      </c>
      <c r="F49" s="59"/>
      <c r="G49" s="3"/>
      <c r="H49" s="4">
        <f t="shared" si="15"/>
        <v>0</v>
      </c>
      <c r="I49" s="4"/>
      <c r="J49" s="4"/>
      <c r="K49" s="4"/>
      <c r="L49" s="3">
        <f t="shared" si="10"/>
        <v>0</v>
      </c>
      <c r="M49" s="5">
        <f t="shared" si="11"/>
        <v>0</v>
      </c>
      <c r="N49" s="5">
        <f t="shared" si="12"/>
        <v>0</v>
      </c>
      <c r="O49" s="5">
        <f t="shared" si="13"/>
        <v>0</v>
      </c>
      <c r="P49" s="4">
        <f t="shared" si="14"/>
        <v>0</v>
      </c>
    </row>
    <row r="50" spans="1:16" ht="12.75" customHeight="1">
      <c r="A50" s="1">
        <f t="shared" si="16"/>
        <v>24</v>
      </c>
      <c r="B50" s="1" t="s">
        <v>43</v>
      </c>
      <c r="C50" s="146" t="s">
        <v>117</v>
      </c>
      <c r="D50" s="134" t="s">
        <v>10</v>
      </c>
      <c r="E50" s="134">
        <f>E49</f>
        <v>5</v>
      </c>
      <c r="F50" s="59"/>
      <c r="G50" s="3"/>
      <c r="H50" s="4">
        <f t="shared" si="15"/>
        <v>0</v>
      </c>
      <c r="I50" s="4"/>
      <c r="J50" s="4"/>
      <c r="K50" s="4"/>
      <c r="L50" s="3">
        <f t="shared" si="10"/>
        <v>0</v>
      </c>
      <c r="M50" s="5">
        <f t="shared" si="11"/>
        <v>0</v>
      </c>
      <c r="N50" s="5">
        <f t="shared" si="12"/>
        <v>0</v>
      </c>
      <c r="O50" s="5">
        <f t="shared" si="13"/>
        <v>0</v>
      </c>
      <c r="P50" s="4">
        <f t="shared" si="14"/>
        <v>0</v>
      </c>
    </row>
    <row r="51" spans="1:16" ht="12.75" customHeight="1">
      <c r="A51" s="1">
        <f t="shared" si="16"/>
        <v>25</v>
      </c>
      <c r="B51" s="1" t="s">
        <v>43</v>
      </c>
      <c r="C51" s="146" t="s">
        <v>118</v>
      </c>
      <c r="D51" s="134" t="s">
        <v>10</v>
      </c>
      <c r="E51" s="134">
        <v>7</v>
      </c>
      <c r="F51" s="59"/>
      <c r="G51" s="3"/>
      <c r="H51" s="4">
        <f t="shared" si="15"/>
        <v>0</v>
      </c>
      <c r="I51" s="4"/>
      <c r="J51" s="4"/>
      <c r="K51" s="4"/>
      <c r="L51" s="3">
        <f t="shared" si="10"/>
        <v>0</v>
      </c>
      <c r="M51" s="5">
        <f t="shared" si="11"/>
        <v>0</v>
      </c>
      <c r="N51" s="5">
        <f t="shared" si="12"/>
        <v>0</v>
      </c>
      <c r="O51" s="5">
        <f t="shared" si="13"/>
        <v>0</v>
      </c>
      <c r="P51" s="4">
        <f t="shared" si="14"/>
        <v>0</v>
      </c>
    </row>
    <row r="52" spans="1:16" ht="12.75" customHeight="1">
      <c r="A52" s="1">
        <f t="shared" si="16"/>
        <v>26</v>
      </c>
      <c r="B52" s="1" t="s">
        <v>43</v>
      </c>
      <c r="C52" s="146" t="s">
        <v>119</v>
      </c>
      <c r="D52" s="134" t="s">
        <v>10</v>
      </c>
      <c r="E52" s="134">
        <f>E51*2</f>
        <v>14</v>
      </c>
      <c r="F52" s="59"/>
      <c r="G52" s="3"/>
      <c r="H52" s="4">
        <f t="shared" si="15"/>
        <v>0</v>
      </c>
      <c r="I52" s="4"/>
      <c r="J52" s="4"/>
      <c r="K52" s="4"/>
      <c r="L52" s="3">
        <f t="shared" si="10"/>
        <v>0</v>
      </c>
      <c r="M52" s="5">
        <f t="shared" si="11"/>
        <v>0</v>
      </c>
      <c r="N52" s="5">
        <f t="shared" si="12"/>
        <v>0</v>
      </c>
      <c r="O52" s="5">
        <f t="shared" si="13"/>
        <v>0</v>
      </c>
      <c r="P52" s="4">
        <f t="shared" si="14"/>
        <v>0</v>
      </c>
    </row>
    <row r="53" spans="1:16" ht="12.75" customHeight="1">
      <c r="A53" s="1">
        <f t="shared" si="16"/>
        <v>27</v>
      </c>
      <c r="B53" s="1" t="s">
        <v>43</v>
      </c>
      <c r="C53" s="146" t="s">
        <v>120</v>
      </c>
      <c r="D53" s="134" t="s">
        <v>68</v>
      </c>
      <c r="E53" s="134">
        <v>27</v>
      </c>
      <c r="F53" s="59"/>
      <c r="G53" s="3"/>
      <c r="H53" s="4">
        <f t="shared" si="15"/>
        <v>0</v>
      </c>
      <c r="I53" s="4"/>
      <c r="J53" s="4"/>
      <c r="K53" s="4"/>
      <c r="L53" s="3">
        <f t="shared" si="10"/>
        <v>0</v>
      </c>
      <c r="M53" s="5">
        <f t="shared" si="11"/>
        <v>0</v>
      </c>
      <c r="N53" s="5">
        <f t="shared" si="12"/>
        <v>0</v>
      </c>
      <c r="O53" s="5">
        <f t="shared" si="13"/>
        <v>0</v>
      </c>
      <c r="P53" s="4">
        <f t="shared" si="14"/>
        <v>0</v>
      </c>
    </row>
    <row r="54" spans="1:16" ht="12.75" customHeight="1">
      <c r="A54" s="1">
        <f t="shared" si="16"/>
        <v>28</v>
      </c>
      <c r="B54" s="1" t="s">
        <v>43</v>
      </c>
      <c r="C54" s="146" t="s">
        <v>121</v>
      </c>
      <c r="D54" s="134" t="s">
        <v>10</v>
      </c>
      <c r="E54" s="134">
        <f>ROUND(E53/0.9,0)</f>
        <v>30</v>
      </c>
      <c r="F54" s="59"/>
      <c r="G54" s="3"/>
      <c r="H54" s="4">
        <f t="shared" si="15"/>
        <v>0</v>
      </c>
      <c r="I54" s="4"/>
      <c r="J54" s="4"/>
      <c r="K54" s="4"/>
      <c r="L54" s="3">
        <f t="shared" si="10"/>
        <v>0</v>
      </c>
      <c r="M54" s="5">
        <f t="shared" si="11"/>
        <v>0</v>
      </c>
      <c r="N54" s="5">
        <f t="shared" si="12"/>
        <v>0</v>
      </c>
      <c r="O54" s="5">
        <f t="shared" si="13"/>
        <v>0</v>
      </c>
      <c r="P54" s="4">
        <f t="shared" si="14"/>
        <v>0</v>
      </c>
    </row>
    <row r="55" spans="1:16" ht="25.5">
      <c r="A55" s="1">
        <f t="shared" si="16"/>
        <v>29</v>
      </c>
      <c r="B55" s="1" t="s">
        <v>43</v>
      </c>
      <c r="C55" s="147" t="s">
        <v>122</v>
      </c>
      <c r="D55" s="134" t="s">
        <v>10</v>
      </c>
      <c r="E55" s="134">
        <v>6</v>
      </c>
      <c r="F55" s="59"/>
      <c r="G55" s="3"/>
      <c r="H55" s="4">
        <f t="shared" si="15"/>
        <v>0</v>
      </c>
      <c r="I55" s="4"/>
      <c r="J55" s="4"/>
      <c r="K55" s="4"/>
      <c r="L55" s="3">
        <f t="shared" si="10"/>
        <v>0</v>
      </c>
      <c r="M55" s="5">
        <f t="shared" si="11"/>
        <v>0</v>
      </c>
      <c r="N55" s="5">
        <f t="shared" si="12"/>
        <v>0</v>
      </c>
      <c r="O55" s="5">
        <f t="shared" si="13"/>
        <v>0</v>
      </c>
      <c r="P55" s="4">
        <f t="shared" si="14"/>
        <v>0</v>
      </c>
    </row>
    <row r="56" spans="1:16" ht="12.75">
      <c r="A56" s="1"/>
      <c r="B56" s="1"/>
      <c r="C56" s="48"/>
      <c r="D56" s="42"/>
      <c r="E56" s="45"/>
      <c r="F56" s="3"/>
      <c r="G56" s="3"/>
      <c r="H56" s="4"/>
      <c r="I56" s="2"/>
      <c r="J56" s="4"/>
      <c r="K56" s="4"/>
      <c r="L56" s="3"/>
      <c r="M56" s="5"/>
      <c r="N56" s="5"/>
      <c r="O56" s="5"/>
      <c r="P56" s="4"/>
    </row>
    <row r="57" spans="1:16" ht="12">
      <c r="A57" s="191" t="s">
        <v>44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20">
        <f>SUM(L14:L56)</f>
        <v>0</v>
      </c>
      <c r="M57" s="20">
        <f>SUM(M14:M56)</f>
        <v>0</v>
      </c>
      <c r="N57" s="20">
        <f>SUM(N14:N56)</f>
        <v>0</v>
      </c>
      <c r="O57" s="20">
        <f>SUM(O14:O56)</f>
        <v>0</v>
      </c>
      <c r="P57" s="20">
        <f>SUM(P14:P56)</f>
        <v>0</v>
      </c>
    </row>
    <row r="58" spans="1:16" ht="12">
      <c r="A58" s="192" t="s">
        <v>45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31"/>
      <c r="M58" s="32"/>
      <c r="N58" s="32">
        <f>N57*L58</f>
        <v>0</v>
      </c>
      <c r="O58" s="32"/>
      <c r="P58" s="9">
        <f>N58</f>
        <v>0</v>
      </c>
    </row>
    <row r="59" spans="1:16" ht="12">
      <c r="A59" s="193" t="s">
        <v>46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9"/>
      <c r="M59" s="21">
        <f>SUM(M57:M58)</f>
        <v>0</v>
      </c>
      <c r="N59" s="21">
        <f>SUM(N57:N58)</f>
        <v>0</v>
      </c>
      <c r="O59" s="21">
        <f>SUM(O57:O58)</f>
        <v>0</v>
      </c>
      <c r="P59" s="21">
        <f>SUM(P57:P58)</f>
        <v>0</v>
      </c>
    </row>
    <row r="60" ht="12">
      <c r="C60" s="22"/>
    </row>
    <row r="61" spans="1:16" ht="12">
      <c r="A61" s="33"/>
      <c r="B61" s="33"/>
      <c r="P61" s="34"/>
    </row>
    <row r="62" spans="3:16" ht="12">
      <c r="C62" s="35"/>
      <c r="O62" s="23" t="s">
        <v>44</v>
      </c>
      <c r="P62" s="24">
        <f>P59</f>
        <v>0</v>
      </c>
    </row>
    <row r="63" spans="3:16" ht="12">
      <c r="C63" s="35"/>
      <c r="O63" s="23"/>
      <c r="P63" s="24"/>
    </row>
    <row r="64" spans="1:16" ht="12">
      <c r="A64" s="194" t="s">
        <v>47</v>
      </c>
      <c r="B64" s="194"/>
      <c r="C64" s="25"/>
      <c r="D64" s="37"/>
      <c r="E64" s="37"/>
      <c r="F64" s="186"/>
      <c r="G64" s="186"/>
      <c r="H64" s="38"/>
      <c r="I64" s="36" t="s">
        <v>48</v>
      </c>
      <c r="J64" s="185"/>
      <c r="K64" s="185"/>
      <c r="L64" s="185"/>
      <c r="M64" s="185"/>
      <c r="N64" s="186"/>
      <c r="O64" s="186"/>
      <c r="P64" s="38"/>
    </row>
    <row r="65" spans="1:16" ht="12">
      <c r="A65" s="38"/>
      <c r="B65" s="189" t="s">
        <v>49</v>
      </c>
      <c r="C65" s="189"/>
      <c r="D65" s="189"/>
      <c r="E65" s="189"/>
      <c r="F65" s="189"/>
      <c r="G65" s="189"/>
      <c r="H65" s="38"/>
      <c r="I65" s="38"/>
      <c r="J65" s="190" t="s">
        <v>49</v>
      </c>
      <c r="K65" s="190"/>
      <c r="L65" s="190"/>
      <c r="M65" s="190"/>
      <c r="N65" s="190"/>
      <c r="O65" s="190"/>
      <c r="P65" s="38"/>
    </row>
    <row r="66" spans="1:16" ht="12">
      <c r="A66" s="188"/>
      <c r="B66" s="188"/>
      <c r="C66" s="188"/>
      <c r="D66" s="38"/>
      <c r="E66" s="38"/>
      <c r="F66" s="38"/>
      <c r="G66" s="38"/>
      <c r="H66" s="38"/>
      <c r="I66" s="188"/>
      <c r="J66" s="188"/>
      <c r="K66" s="188"/>
      <c r="L66" s="38"/>
      <c r="M66" s="38"/>
      <c r="N66" s="38"/>
      <c r="O66" s="38"/>
      <c r="P66" s="38"/>
    </row>
  </sheetData>
  <sheetProtection/>
  <mergeCells count="28">
    <mergeCell ref="I66:K66"/>
    <mergeCell ref="B65:G65"/>
    <mergeCell ref="J65:O65"/>
    <mergeCell ref="A66:C66"/>
    <mergeCell ref="L11:P11"/>
    <mergeCell ref="A57:K57"/>
    <mergeCell ref="A58:K58"/>
    <mergeCell ref="A59:K59"/>
    <mergeCell ref="A64:B64"/>
    <mergeCell ref="F64:G64"/>
    <mergeCell ref="J64:M64"/>
    <mergeCell ref="N64:O64"/>
    <mergeCell ref="L9:M9"/>
    <mergeCell ref="N9:O9"/>
    <mergeCell ref="K10:N10"/>
    <mergeCell ref="O10:P10"/>
    <mergeCell ref="A11:A12"/>
    <mergeCell ref="B11:B12"/>
    <mergeCell ref="C11:C12"/>
    <mergeCell ref="D11:D12"/>
    <mergeCell ref="E11:E12"/>
    <mergeCell ref="F11:K11"/>
    <mergeCell ref="A1:P1"/>
    <mergeCell ref="A2:P2"/>
    <mergeCell ref="A5:P5"/>
    <mergeCell ref="A6:G6"/>
    <mergeCell ref="L8:M8"/>
    <mergeCell ref="N8:O8"/>
  </mergeCells>
  <printOptions/>
  <pageMargins left="0.7" right="0.7" top="0.75" bottom="0.75" header="0.3" footer="0.3"/>
  <pageSetup fitToHeight="0" fitToWidth="0" horizontalDpi="600" verticalDpi="600" orientation="landscape" paperSize="9" scale="91" r:id="rId1"/>
  <headerFooter>
    <oddFooter>&amp;C&amp;P</oddFooter>
  </headerFooter>
  <rowBreaks count="2" manualBreakCount="2">
    <brk id="23" max="15" man="1"/>
    <brk id="38" max="15" man="1"/>
  </rowBreaks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61"/>
  <sheetViews>
    <sheetView showZeros="0" tabSelected="1" view="pageBreakPreview" zoomScaleSheetLayoutView="100" zoomScalePageLayoutView="0" workbookViewId="0" topLeftCell="A40">
      <selection activeCell="E67" sqref="E67"/>
    </sheetView>
  </sheetViews>
  <sheetFormatPr defaultColWidth="9.00390625" defaultRowHeight="12.75"/>
  <cols>
    <col min="1" max="1" width="4.25390625" style="26" customWidth="1"/>
    <col min="2" max="2" width="4.375" style="26" customWidth="1"/>
    <col min="3" max="3" width="36.25390625" style="26" customWidth="1"/>
    <col min="4" max="4" width="7.00390625" style="26" customWidth="1"/>
    <col min="5" max="5" width="7.25390625" style="26" customWidth="1"/>
    <col min="6" max="6" width="6.25390625" style="26" customWidth="1"/>
    <col min="7" max="7" width="5.125" style="26" customWidth="1"/>
    <col min="8" max="8" width="7.00390625" style="26" customWidth="1"/>
    <col min="9" max="9" width="8.00390625" style="26" customWidth="1"/>
    <col min="10" max="10" width="7.75390625" style="26" customWidth="1"/>
    <col min="11" max="11" width="8.75390625" style="26" customWidth="1"/>
    <col min="12" max="12" width="7.625" style="26" customWidth="1"/>
    <col min="13" max="13" width="7.75390625" style="26" customWidth="1"/>
    <col min="14" max="14" width="9.875" style="26" customWidth="1"/>
    <col min="15" max="15" width="9.125" style="26" customWidth="1"/>
    <col min="16" max="16" width="9.875" style="26" customWidth="1"/>
    <col min="17" max="16384" width="9.125" style="26" customWidth="1"/>
  </cols>
  <sheetData>
    <row r="1" spans="1:16" ht="12.75" customHeight="1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12">
      <c r="A2" s="180" t="s">
        <v>12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4" s="17" customFormat="1" ht="13.5" customHeight="1">
      <c r="A4" s="17" t="s">
        <v>63</v>
      </c>
    </row>
    <row r="5" spans="1:16" s="17" customFormat="1" ht="12">
      <c r="A5" s="181" t="s">
        <v>61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9" s="17" customFormat="1" ht="12">
      <c r="A6" s="181" t="s">
        <v>62</v>
      </c>
      <c r="B6" s="181"/>
      <c r="C6" s="181"/>
      <c r="D6" s="181"/>
      <c r="E6" s="181"/>
      <c r="F6" s="181"/>
      <c r="G6" s="181"/>
      <c r="H6" s="18"/>
      <c r="I6" s="18"/>
    </row>
    <row r="7" spans="1:2" ht="12">
      <c r="A7" s="27" t="s">
        <v>67</v>
      </c>
      <c r="B7" s="27"/>
    </row>
    <row r="8" spans="1:16" ht="12">
      <c r="A8" s="28"/>
      <c r="B8" s="28"/>
      <c r="L8" s="180" t="s">
        <v>27</v>
      </c>
      <c r="M8" s="180"/>
      <c r="N8" s="182">
        <f>P55</f>
        <v>0</v>
      </c>
      <c r="O8" s="180"/>
      <c r="P8" s="26" t="s">
        <v>28</v>
      </c>
    </row>
    <row r="9" spans="12:15" ht="12">
      <c r="L9" s="180" t="s">
        <v>29</v>
      </c>
      <c r="M9" s="180"/>
      <c r="N9" s="180" t="s">
        <v>174</v>
      </c>
      <c r="O9" s="180"/>
    </row>
    <row r="10" spans="11:16" ht="12">
      <c r="K10" s="180"/>
      <c r="L10" s="180"/>
      <c r="M10" s="180"/>
      <c r="N10" s="180"/>
      <c r="O10" s="187"/>
      <c r="P10" s="187"/>
    </row>
    <row r="11" spans="1:16" ht="12.75" customHeight="1">
      <c r="A11" s="183" t="s">
        <v>30</v>
      </c>
      <c r="B11" s="184" t="s">
        <v>31</v>
      </c>
      <c r="C11" s="183" t="s">
        <v>32</v>
      </c>
      <c r="D11" s="183" t="s">
        <v>1</v>
      </c>
      <c r="E11" s="183" t="s">
        <v>26</v>
      </c>
      <c r="F11" s="183" t="s">
        <v>33</v>
      </c>
      <c r="G11" s="183"/>
      <c r="H11" s="183"/>
      <c r="I11" s="183"/>
      <c r="J11" s="183"/>
      <c r="K11" s="183"/>
      <c r="L11" s="183" t="s">
        <v>34</v>
      </c>
      <c r="M11" s="183"/>
      <c r="N11" s="183"/>
      <c r="O11" s="183"/>
      <c r="P11" s="183"/>
    </row>
    <row r="12" spans="1:16" ht="74.25" customHeight="1">
      <c r="A12" s="183"/>
      <c r="B12" s="184"/>
      <c r="C12" s="183"/>
      <c r="D12" s="183"/>
      <c r="E12" s="183"/>
      <c r="F12" s="29" t="s">
        <v>35</v>
      </c>
      <c r="G12" s="29" t="s">
        <v>36</v>
      </c>
      <c r="H12" s="1" t="s">
        <v>37</v>
      </c>
      <c r="I12" s="1" t="s">
        <v>38</v>
      </c>
      <c r="J12" s="1" t="s">
        <v>39</v>
      </c>
      <c r="K12" s="1" t="s">
        <v>40</v>
      </c>
      <c r="L12" s="29" t="s">
        <v>41</v>
      </c>
      <c r="M12" s="1" t="s">
        <v>37</v>
      </c>
      <c r="N12" s="1" t="s">
        <v>38</v>
      </c>
      <c r="O12" s="1" t="s">
        <v>39</v>
      </c>
      <c r="P12" s="1" t="s">
        <v>42</v>
      </c>
    </row>
    <row r="13" spans="1:16" ht="12">
      <c r="A13" s="1">
        <v>1</v>
      </c>
      <c r="B13" s="1">
        <f>A13+1</f>
        <v>2</v>
      </c>
      <c r="C13" s="1">
        <f aca="true" t="shared" si="0" ref="C13:P13">B13+1</f>
        <v>3</v>
      </c>
      <c r="D13" s="1">
        <f t="shared" si="0"/>
        <v>4</v>
      </c>
      <c r="E13" s="1">
        <f t="shared" si="0"/>
        <v>5</v>
      </c>
      <c r="F13" s="1">
        <f t="shared" si="0"/>
        <v>6</v>
      </c>
      <c r="G13" s="1">
        <f t="shared" si="0"/>
        <v>7</v>
      </c>
      <c r="H13" s="1">
        <f t="shared" si="0"/>
        <v>8</v>
      </c>
      <c r="I13" s="1">
        <f t="shared" si="0"/>
        <v>9</v>
      </c>
      <c r="J13" s="1">
        <f t="shared" si="0"/>
        <v>10</v>
      </c>
      <c r="K13" s="1">
        <f t="shared" si="0"/>
        <v>11</v>
      </c>
      <c r="L13" s="1">
        <f t="shared" si="0"/>
        <v>12</v>
      </c>
      <c r="M13" s="1">
        <f t="shared" si="0"/>
        <v>13</v>
      </c>
      <c r="N13" s="1">
        <f t="shared" si="0"/>
        <v>14</v>
      </c>
      <c r="O13" s="1">
        <f t="shared" si="0"/>
        <v>15</v>
      </c>
      <c r="P13" s="1">
        <f t="shared" si="0"/>
        <v>16</v>
      </c>
    </row>
    <row r="14" spans="1:16" ht="12">
      <c r="A14" s="1"/>
      <c r="B14" s="1"/>
      <c r="C14" s="19"/>
      <c r="D14" s="2"/>
      <c r="E14" s="2"/>
      <c r="F14" s="12"/>
      <c r="G14" s="12"/>
      <c r="H14" s="4"/>
      <c r="I14" s="4"/>
      <c r="J14" s="4"/>
      <c r="K14" s="4">
        <f>ROUND(H14+I14+J14,2)</f>
        <v>0</v>
      </c>
      <c r="L14" s="12"/>
      <c r="M14" s="5">
        <f>ROUND(H14*E14,2)</f>
        <v>0</v>
      </c>
      <c r="N14" s="5">
        <f>ROUND(I14*E14,2)</f>
        <v>0</v>
      </c>
      <c r="O14" s="5">
        <f>ROUND(J14*E14,2)</f>
        <v>0</v>
      </c>
      <c r="P14" s="4">
        <f>ROUND(M14+N14+O14,2)</f>
        <v>0</v>
      </c>
    </row>
    <row r="15" spans="1:16" ht="12">
      <c r="A15" s="1"/>
      <c r="B15" s="1"/>
      <c r="C15" s="6"/>
      <c r="D15" s="42"/>
      <c r="E15" s="30"/>
      <c r="F15" s="3"/>
      <c r="G15" s="3"/>
      <c r="H15" s="4"/>
      <c r="I15" s="4"/>
      <c r="J15" s="4"/>
      <c r="K15" s="4"/>
      <c r="L15" s="3"/>
      <c r="M15" s="5"/>
      <c r="N15" s="5"/>
      <c r="O15" s="5"/>
      <c r="P15" s="4"/>
    </row>
    <row r="16" spans="1:16" ht="12">
      <c r="A16" s="1"/>
      <c r="B16" s="1"/>
      <c r="C16" s="43" t="s">
        <v>173</v>
      </c>
      <c r="D16" s="42"/>
      <c r="E16" s="30"/>
      <c r="F16" s="3"/>
      <c r="G16" s="3"/>
      <c r="H16" s="4">
        <f aca="true" t="shared" si="1" ref="H16:H22">ROUND(G16*F16,2)</f>
        <v>0</v>
      </c>
      <c r="I16" s="4"/>
      <c r="J16" s="4"/>
      <c r="K16" s="4"/>
      <c r="L16" s="3">
        <f aca="true" t="shared" si="2" ref="L16:L22">ROUND(F16*E16,2)</f>
        <v>0</v>
      </c>
      <c r="M16" s="5">
        <f aca="true" t="shared" si="3" ref="M16:M22">ROUND(H16*E16,2)</f>
        <v>0</v>
      </c>
      <c r="N16" s="5">
        <f aca="true" t="shared" si="4" ref="N16:N22">ROUND(I16*E16,2)</f>
        <v>0</v>
      </c>
      <c r="O16" s="5">
        <f aca="true" t="shared" si="5" ref="O16:O22">ROUND(J16*E16,2)</f>
        <v>0</v>
      </c>
      <c r="P16" s="4">
        <f aca="true" t="shared" si="6" ref="P16:P22">ROUND(M16+N16+O16,2)</f>
        <v>0</v>
      </c>
    </row>
    <row r="17" spans="1:16" ht="36">
      <c r="A17" s="1">
        <v>1</v>
      </c>
      <c r="B17" s="1" t="s">
        <v>43</v>
      </c>
      <c r="C17" s="6" t="s">
        <v>169</v>
      </c>
      <c r="D17" s="42" t="s">
        <v>14</v>
      </c>
      <c r="E17" s="30">
        <f>E20*0.08</f>
        <v>10.8</v>
      </c>
      <c r="F17" s="94"/>
      <c r="G17" s="94"/>
      <c r="H17" s="92">
        <f t="shared" si="1"/>
        <v>0</v>
      </c>
      <c r="I17" s="94"/>
      <c r="J17" s="94"/>
      <c r="K17" s="92"/>
      <c r="L17" s="94">
        <f t="shared" si="2"/>
        <v>0</v>
      </c>
      <c r="M17" s="93">
        <f t="shared" si="3"/>
        <v>0</v>
      </c>
      <c r="N17" s="93">
        <f t="shared" si="4"/>
        <v>0</v>
      </c>
      <c r="O17" s="93">
        <f t="shared" si="5"/>
        <v>0</v>
      </c>
      <c r="P17" s="92">
        <f t="shared" si="6"/>
        <v>0</v>
      </c>
    </row>
    <row r="18" spans="1:16" ht="12">
      <c r="A18" s="1"/>
      <c r="B18" s="1"/>
      <c r="C18" s="6" t="s">
        <v>172</v>
      </c>
      <c r="D18" s="42" t="s">
        <v>14</v>
      </c>
      <c r="E18" s="30">
        <f>E20*0.12</f>
        <v>16.2</v>
      </c>
      <c r="F18" s="94"/>
      <c r="G18" s="94"/>
      <c r="H18" s="92">
        <f t="shared" si="1"/>
        <v>0</v>
      </c>
      <c r="I18" s="2"/>
      <c r="J18" s="94"/>
      <c r="K18" s="92"/>
      <c r="L18" s="94">
        <f t="shared" si="2"/>
        <v>0</v>
      </c>
      <c r="M18" s="93">
        <f t="shared" si="3"/>
        <v>0</v>
      </c>
      <c r="N18" s="93">
        <f t="shared" si="4"/>
        <v>0</v>
      </c>
      <c r="O18" s="93">
        <f t="shared" si="5"/>
        <v>0</v>
      </c>
      <c r="P18" s="92">
        <f t="shared" si="6"/>
        <v>0</v>
      </c>
    </row>
    <row r="19" spans="1:16" ht="24">
      <c r="A19" s="1"/>
      <c r="B19" s="1"/>
      <c r="C19" s="8" t="s">
        <v>171</v>
      </c>
      <c r="D19" s="42" t="s">
        <v>14</v>
      </c>
      <c r="E19" s="30">
        <f>E20*0.03</f>
        <v>4.05</v>
      </c>
      <c r="F19" s="3"/>
      <c r="G19" s="3"/>
      <c r="H19" s="4">
        <f>ROUND(G19*F19,2)</f>
        <v>0</v>
      </c>
      <c r="I19" s="2"/>
      <c r="J19" s="2"/>
      <c r="K19" s="4"/>
      <c r="L19" s="3">
        <f>ROUND(F19*E19,2)</f>
        <v>0</v>
      </c>
      <c r="M19" s="5">
        <f>ROUND(H19*E19,2)</f>
        <v>0</v>
      </c>
      <c r="N19" s="5">
        <f>ROUND(I19*E19,2)</f>
        <v>0</v>
      </c>
      <c r="O19" s="5">
        <f>ROUND(J19*E19,2)</f>
        <v>0</v>
      </c>
      <c r="P19" s="4">
        <f>ROUND(M19+N19+O19,2)</f>
        <v>0</v>
      </c>
    </row>
    <row r="20" spans="1:16" ht="24">
      <c r="A20" s="1"/>
      <c r="B20" s="1"/>
      <c r="C20" s="6" t="s">
        <v>170</v>
      </c>
      <c r="D20" s="42" t="s">
        <v>13</v>
      </c>
      <c r="E20" s="30">
        <v>135</v>
      </c>
      <c r="F20" s="94"/>
      <c r="G20" s="94"/>
      <c r="H20" s="92">
        <f t="shared" si="1"/>
        <v>0</v>
      </c>
      <c r="I20" s="92"/>
      <c r="J20" s="92"/>
      <c r="K20" s="92"/>
      <c r="L20" s="94">
        <f t="shared" si="2"/>
        <v>0</v>
      </c>
      <c r="M20" s="93">
        <f t="shared" si="3"/>
        <v>0</v>
      </c>
      <c r="N20" s="93">
        <f t="shared" si="4"/>
        <v>0</v>
      </c>
      <c r="O20" s="93">
        <f t="shared" si="5"/>
        <v>0</v>
      </c>
      <c r="P20" s="92">
        <f t="shared" si="6"/>
        <v>0</v>
      </c>
    </row>
    <row r="21" spans="1:16" ht="24">
      <c r="A21" s="1"/>
      <c r="B21" s="1"/>
      <c r="C21" s="6" t="s">
        <v>159</v>
      </c>
      <c r="D21" s="42" t="s">
        <v>9</v>
      </c>
      <c r="E21" s="30">
        <v>22</v>
      </c>
      <c r="F21" s="94"/>
      <c r="G21" s="94"/>
      <c r="H21" s="92">
        <f t="shared" si="1"/>
        <v>0</v>
      </c>
      <c r="I21" s="92"/>
      <c r="J21" s="92"/>
      <c r="K21" s="92"/>
      <c r="L21" s="94">
        <f t="shared" si="2"/>
        <v>0</v>
      </c>
      <c r="M21" s="93">
        <f t="shared" si="3"/>
        <v>0</v>
      </c>
      <c r="N21" s="93">
        <f t="shared" si="4"/>
        <v>0</v>
      </c>
      <c r="O21" s="93">
        <f t="shared" si="5"/>
        <v>0</v>
      </c>
      <c r="P21" s="92">
        <f t="shared" si="6"/>
        <v>0</v>
      </c>
    </row>
    <row r="22" spans="1:16" ht="24">
      <c r="A22" s="1"/>
      <c r="B22" s="1"/>
      <c r="C22" s="8" t="s">
        <v>21</v>
      </c>
      <c r="D22" s="42" t="s">
        <v>14</v>
      </c>
      <c r="E22" s="30">
        <f>E18*0.3</f>
        <v>4.86</v>
      </c>
      <c r="F22" s="3"/>
      <c r="G22" s="3"/>
      <c r="H22" s="4">
        <f t="shared" si="1"/>
        <v>0</v>
      </c>
      <c r="I22" s="2"/>
      <c r="J22" s="2"/>
      <c r="K22" s="4"/>
      <c r="L22" s="3">
        <f t="shared" si="2"/>
        <v>0</v>
      </c>
      <c r="M22" s="5">
        <f t="shared" si="3"/>
        <v>0</v>
      </c>
      <c r="N22" s="5">
        <f t="shared" si="4"/>
        <v>0</v>
      </c>
      <c r="O22" s="5">
        <f t="shared" si="5"/>
        <v>0</v>
      </c>
      <c r="P22" s="4">
        <f t="shared" si="6"/>
        <v>0</v>
      </c>
    </row>
    <row r="23" spans="1:16" ht="12">
      <c r="A23" s="1"/>
      <c r="B23" s="1"/>
      <c r="C23" s="6"/>
      <c r="D23" s="42"/>
      <c r="E23" s="30"/>
      <c r="F23" s="3"/>
      <c r="G23" s="3"/>
      <c r="H23" s="4"/>
      <c r="I23" s="2"/>
      <c r="J23" s="4"/>
      <c r="K23" s="4"/>
      <c r="L23" s="3"/>
      <c r="M23" s="5"/>
      <c r="N23" s="5"/>
      <c r="O23" s="5"/>
      <c r="P23" s="4"/>
    </row>
    <row r="24" spans="1:16" ht="12">
      <c r="A24" s="1"/>
      <c r="B24" s="1"/>
      <c r="C24" s="6"/>
      <c r="D24" s="42"/>
      <c r="E24" s="30"/>
      <c r="F24" s="3"/>
      <c r="G24" s="3"/>
      <c r="H24" s="4"/>
      <c r="I24" s="2"/>
      <c r="J24" s="4"/>
      <c r="K24" s="4"/>
      <c r="L24" s="3"/>
      <c r="M24" s="5"/>
      <c r="N24" s="5"/>
      <c r="O24" s="5"/>
      <c r="P24" s="4"/>
    </row>
    <row r="25" spans="1:16" ht="12">
      <c r="A25" s="1"/>
      <c r="B25" s="1"/>
      <c r="C25" s="6"/>
      <c r="D25" s="42"/>
      <c r="E25" s="30"/>
      <c r="F25" s="3"/>
      <c r="G25" s="3"/>
      <c r="H25" s="4"/>
      <c r="I25" s="2"/>
      <c r="J25" s="4"/>
      <c r="K25" s="4"/>
      <c r="L25" s="3"/>
      <c r="M25" s="5"/>
      <c r="N25" s="5"/>
      <c r="O25" s="5"/>
      <c r="P25" s="4"/>
    </row>
    <row r="26" spans="1:16" ht="12">
      <c r="A26" s="1"/>
      <c r="B26" s="1"/>
      <c r="C26" s="8"/>
      <c r="D26" s="42"/>
      <c r="E26" s="30"/>
      <c r="F26" s="3"/>
      <c r="G26" s="3"/>
      <c r="H26" s="4"/>
      <c r="I26" s="4"/>
      <c r="J26" s="4"/>
      <c r="K26" s="4"/>
      <c r="L26" s="3"/>
      <c r="M26" s="5"/>
      <c r="N26" s="5"/>
      <c r="O26" s="5"/>
      <c r="P26" s="4"/>
    </row>
    <row r="27" spans="1:16" ht="12">
      <c r="A27" s="1"/>
      <c r="B27" s="1"/>
      <c r="C27" s="43" t="s">
        <v>151</v>
      </c>
      <c r="D27" s="42"/>
      <c r="E27" s="30"/>
      <c r="F27" s="3"/>
      <c r="G27" s="3"/>
      <c r="H27" s="4">
        <f>ROUND(G27*F27,2)</f>
        <v>0</v>
      </c>
      <c r="I27" s="4"/>
      <c r="J27" s="4"/>
      <c r="K27" s="4"/>
      <c r="L27" s="3">
        <f>ROUND(F27*E27,2)</f>
        <v>0</v>
      </c>
      <c r="M27" s="5">
        <f>ROUND(H27*E27,2)</f>
        <v>0</v>
      </c>
      <c r="N27" s="5">
        <f>ROUND(I27*E27,2)</f>
        <v>0</v>
      </c>
      <c r="O27" s="5">
        <f>ROUND(J27*E27,2)</f>
        <v>0</v>
      </c>
      <c r="P27" s="4">
        <f>ROUND(M27+N27+O27,2)</f>
        <v>0</v>
      </c>
    </row>
    <row r="28" spans="1:16" ht="24">
      <c r="A28" s="1">
        <v>2</v>
      </c>
      <c r="B28" s="1" t="s">
        <v>43</v>
      </c>
      <c r="C28" s="6" t="s">
        <v>144</v>
      </c>
      <c r="D28" s="42" t="s">
        <v>13</v>
      </c>
      <c r="E28" s="30">
        <v>27</v>
      </c>
      <c r="F28" s="3"/>
      <c r="G28" s="3"/>
      <c r="H28" s="4">
        <f>ROUND(G28*F28,2)</f>
        <v>0</v>
      </c>
      <c r="I28" s="4"/>
      <c r="J28" s="4"/>
      <c r="K28" s="4"/>
      <c r="L28" s="3">
        <f>ROUND(F28*E28,2)</f>
        <v>0</v>
      </c>
      <c r="M28" s="5">
        <f>ROUND(H28*E28,2)</f>
        <v>0</v>
      </c>
      <c r="N28" s="5">
        <f>ROUND(I28*E28,2)</f>
        <v>0</v>
      </c>
      <c r="O28" s="5">
        <f>ROUND(J28*E28,2)</f>
        <v>0</v>
      </c>
      <c r="P28" s="4">
        <f>ROUND(M28+N28+O28,2)</f>
        <v>0</v>
      </c>
    </row>
    <row r="29" spans="1:16" ht="12">
      <c r="A29" s="1"/>
      <c r="B29" s="1"/>
      <c r="C29" s="8" t="s">
        <v>19</v>
      </c>
      <c r="D29" s="42" t="s">
        <v>14</v>
      </c>
      <c r="E29" s="30">
        <f>E28*0.03</f>
        <v>0.81</v>
      </c>
      <c r="F29" s="3"/>
      <c r="G29" s="3"/>
      <c r="H29" s="4">
        <f>ROUND(G29*F29,2)</f>
        <v>0</v>
      </c>
      <c r="I29" s="4"/>
      <c r="J29" s="4"/>
      <c r="K29" s="4"/>
      <c r="L29" s="3">
        <f>ROUND(F29*E29,2)</f>
        <v>0</v>
      </c>
      <c r="M29" s="5">
        <f>ROUND(H29*E29,2)</f>
        <v>0</v>
      </c>
      <c r="N29" s="5">
        <f>ROUND(I29*E29,2)</f>
        <v>0</v>
      </c>
      <c r="O29" s="5">
        <f>ROUND(J29*E29,2)</f>
        <v>0</v>
      </c>
      <c r="P29" s="4">
        <f>ROUND(M29+N29+O29,2)</f>
        <v>0</v>
      </c>
    </row>
    <row r="30" spans="1:16" ht="12">
      <c r="A30" s="1"/>
      <c r="B30" s="1"/>
      <c r="C30" s="8" t="s">
        <v>20</v>
      </c>
      <c r="D30" s="42" t="s">
        <v>14</v>
      </c>
      <c r="E30" s="30">
        <f>E28*0.15</f>
        <v>4.05</v>
      </c>
      <c r="F30" s="3"/>
      <c r="G30" s="3"/>
      <c r="H30" s="4">
        <f>ROUND(G30*F30,2)</f>
        <v>0</v>
      </c>
      <c r="I30" s="2"/>
      <c r="J30" s="4"/>
      <c r="K30" s="4"/>
      <c r="L30" s="3">
        <f>ROUND(F30*E30,2)</f>
        <v>0</v>
      </c>
      <c r="M30" s="5">
        <f>ROUND(H30*E30,2)</f>
        <v>0</v>
      </c>
      <c r="N30" s="5">
        <f>ROUND(I30*E30,2)</f>
        <v>0</v>
      </c>
      <c r="O30" s="5">
        <f>ROUND(J30*E30,2)</f>
        <v>0</v>
      </c>
      <c r="P30" s="4">
        <f>ROUND(M30+N30+O30,2)</f>
        <v>0</v>
      </c>
    </row>
    <row r="31" spans="1:16" ht="12">
      <c r="A31" s="1"/>
      <c r="B31" s="1"/>
      <c r="C31" s="8"/>
      <c r="D31" s="42"/>
      <c r="E31" s="30"/>
      <c r="F31" s="3"/>
      <c r="G31" s="3"/>
      <c r="H31" s="4"/>
      <c r="I31" s="2"/>
      <c r="J31" s="2"/>
      <c r="K31" s="4"/>
      <c r="L31" s="3"/>
      <c r="M31" s="5"/>
      <c r="N31" s="5"/>
      <c r="O31" s="5"/>
      <c r="P31" s="4"/>
    </row>
    <row r="32" spans="1:16" ht="12">
      <c r="A32" s="1"/>
      <c r="B32" s="1"/>
      <c r="C32" s="43" t="s">
        <v>157</v>
      </c>
      <c r="D32" s="42"/>
      <c r="E32" s="30"/>
      <c r="F32" s="3"/>
      <c r="G32" s="3"/>
      <c r="H32" s="4">
        <f>ROUND(G32*F32,2)</f>
        <v>0</v>
      </c>
      <c r="I32" s="4"/>
      <c r="J32" s="4"/>
      <c r="K32" s="4"/>
      <c r="L32" s="3">
        <f>ROUND(F32*E32,2)</f>
        <v>0</v>
      </c>
      <c r="M32" s="5">
        <f>ROUND(H32*E32,2)</f>
        <v>0</v>
      </c>
      <c r="N32" s="5">
        <f>ROUND(I32*E32,2)</f>
        <v>0</v>
      </c>
      <c r="O32" s="5">
        <f>ROUND(J32*E32,2)</f>
        <v>0</v>
      </c>
      <c r="P32" s="4">
        <f>ROUND(M32+N32+O32,2)</f>
        <v>0</v>
      </c>
    </row>
    <row r="33" spans="1:16" ht="24">
      <c r="A33" s="1">
        <f>A28+1</f>
        <v>3</v>
      </c>
      <c r="B33" s="1" t="s">
        <v>43</v>
      </c>
      <c r="C33" s="6" t="s">
        <v>146</v>
      </c>
      <c r="D33" s="42" t="s">
        <v>13</v>
      </c>
      <c r="E33" s="30">
        <v>25</v>
      </c>
      <c r="F33" s="3"/>
      <c r="G33" s="3"/>
      <c r="H33" s="4">
        <f>ROUND(G33*F33,2)</f>
        <v>0</v>
      </c>
      <c r="I33" s="4"/>
      <c r="J33" s="4"/>
      <c r="K33" s="4"/>
      <c r="L33" s="3">
        <f>ROUND(F33*E33,2)</f>
        <v>0</v>
      </c>
      <c r="M33" s="5">
        <f>ROUND(H33*E33,2)</f>
        <v>0</v>
      </c>
      <c r="N33" s="5">
        <f>ROUND(I33*E33,2)</f>
        <v>0</v>
      </c>
      <c r="O33" s="5">
        <f>ROUND(J33*E33,2)</f>
        <v>0</v>
      </c>
      <c r="P33" s="4">
        <f>ROUND(M33+N33+O33,2)</f>
        <v>0</v>
      </c>
    </row>
    <row r="34" spans="1:16" ht="12">
      <c r="A34" s="1"/>
      <c r="B34" s="1"/>
      <c r="C34" s="8" t="s">
        <v>19</v>
      </c>
      <c r="D34" s="42" t="s">
        <v>13</v>
      </c>
      <c r="E34" s="30">
        <f>E33</f>
        <v>25</v>
      </c>
      <c r="F34" s="3"/>
      <c r="G34" s="3"/>
      <c r="H34" s="4">
        <f>ROUND(G34*F34,2)</f>
        <v>0</v>
      </c>
      <c r="I34" s="4"/>
      <c r="J34" s="4"/>
      <c r="K34" s="4"/>
      <c r="L34" s="3">
        <f>ROUND(F34*E34,2)</f>
        <v>0</v>
      </c>
      <c r="M34" s="5">
        <f>ROUND(H34*E34,2)</f>
        <v>0</v>
      </c>
      <c r="N34" s="5">
        <f>ROUND(I34*E34,2)</f>
        <v>0</v>
      </c>
      <c r="O34" s="5">
        <f>ROUND(J34*E34,2)</f>
        <v>0</v>
      </c>
      <c r="P34" s="4">
        <f>ROUND(M34+N34+O34,2)</f>
        <v>0</v>
      </c>
    </row>
    <row r="35" spans="1:16" ht="12">
      <c r="A35" s="1"/>
      <c r="B35" s="1"/>
      <c r="C35" s="8" t="s">
        <v>20</v>
      </c>
      <c r="D35" s="42" t="s">
        <v>14</v>
      </c>
      <c r="E35" s="30">
        <f>E33*0.15</f>
        <v>3.75</v>
      </c>
      <c r="F35" s="3"/>
      <c r="G35" s="3"/>
      <c r="H35" s="4">
        <f>ROUND(G35*F35,2)</f>
        <v>0</v>
      </c>
      <c r="I35" s="2"/>
      <c r="J35" s="4"/>
      <c r="K35" s="4"/>
      <c r="L35" s="3">
        <f>ROUND(F35*E35,2)</f>
        <v>0</v>
      </c>
      <c r="M35" s="5">
        <f>ROUND(H35*E35,2)</f>
        <v>0</v>
      </c>
      <c r="N35" s="5">
        <f>ROUND(I35*E35,2)</f>
        <v>0</v>
      </c>
      <c r="O35" s="5">
        <f>ROUND(J35*E35,2)</f>
        <v>0</v>
      </c>
      <c r="P35" s="4">
        <f>ROUND(M35+N35+O35,2)</f>
        <v>0</v>
      </c>
    </row>
    <row r="36" spans="1:16" ht="24">
      <c r="A36" s="1"/>
      <c r="B36" s="1"/>
      <c r="C36" s="8" t="s">
        <v>21</v>
      </c>
      <c r="D36" s="42" t="s">
        <v>14</v>
      </c>
      <c r="E36" s="30">
        <f>E33*0.3</f>
        <v>7.5</v>
      </c>
      <c r="F36" s="3"/>
      <c r="G36" s="3"/>
      <c r="H36" s="4">
        <f>ROUND(G36*F36,2)</f>
        <v>0</v>
      </c>
      <c r="I36" s="2"/>
      <c r="J36" s="2"/>
      <c r="K36" s="4"/>
      <c r="L36" s="3">
        <f>ROUND(F36*E36,2)</f>
        <v>0</v>
      </c>
      <c r="M36" s="5">
        <f>ROUND(H36*E36,2)</f>
        <v>0</v>
      </c>
      <c r="N36" s="5">
        <f>ROUND(I36*E36,2)</f>
        <v>0</v>
      </c>
      <c r="O36" s="5">
        <f>ROUND(J36*E36,2)</f>
        <v>0</v>
      </c>
      <c r="P36" s="4">
        <f>ROUND(M36+N36+O36,2)</f>
        <v>0</v>
      </c>
    </row>
    <row r="37" spans="1:16" ht="12.75" customHeight="1">
      <c r="A37" s="1"/>
      <c r="B37" s="1"/>
      <c r="C37" s="8"/>
      <c r="D37" s="42"/>
      <c r="E37" s="30"/>
      <c r="F37" s="3"/>
      <c r="G37" s="3"/>
      <c r="H37" s="4"/>
      <c r="I37" s="2"/>
      <c r="J37" s="4"/>
      <c r="K37" s="4"/>
      <c r="L37" s="3"/>
      <c r="M37" s="5"/>
      <c r="N37" s="5"/>
      <c r="O37" s="5"/>
      <c r="P37" s="4"/>
    </row>
    <row r="38" spans="1:16" ht="12">
      <c r="A38" s="1"/>
      <c r="B38" s="1"/>
      <c r="C38" s="43" t="s">
        <v>152</v>
      </c>
      <c r="D38" s="42"/>
      <c r="E38" s="30"/>
      <c r="F38" s="3"/>
      <c r="G38" s="3"/>
      <c r="H38" s="4">
        <f>ROUND(G38*F38,2)</f>
        <v>0</v>
      </c>
      <c r="I38" s="4"/>
      <c r="J38" s="4"/>
      <c r="K38" s="4"/>
      <c r="L38" s="3">
        <f aca="true" t="shared" si="7" ref="L38:L48">ROUND(F38*E38,2)</f>
        <v>0</v>
      </c>
      <c r="M38" s="5">
        <f aca="true" t="shared" si="8" ref="M38:M48">ROUND(H38*E38,2)</f>
        <v>0</v>
      </c>
      <c r="N38" s="5">
        <f aca="true" t="shared" si="9" ref="N38:N48">ROUND(I38*E38,2)</f>
        <v>0</v>
      </c>
      <c r="O38" s="5">
        <f aca="true" t="shared" si="10" ref="O38:O48">ROUND(J38*E38,2)</f>
        <v>0</v>
      </c>
      <c r="P38" s="4">
        <f aca="true" t="shared" si="11" ref="P38:P48">ROUND(M38+N38+O38,2)</f>
        <v>0</v>
      </c>
    </row>
    <row r="39" spans="1:16" ht="24">
      <c r="A39" s="1">
        <v>4</v>
      </c>
      <c r="B39" s="1" t="s">
        <v>43</v>
      </c>
      <c r="C39" s="6" t="s">
        <v>65</v>
      </c>
      <c r="D39" s="42" t="s">
        <v>13</v>
      </c>
      <c r="E39" s="30">
        <v>16</v>
      </c>
      <c r="F39" s="3"/>
      <c r="G39" s="3"/>
      <c r="H39" s="4">
        <f>ROUND(G39*F39,2)</f>
        <v>0</v>
      </c>
      <c r="I39" s="4"/>
      <c r="J39" s="4"/>
      <c r="K39" s="4"/>
      <c r="L39" s="3">
        <f t="shared" si="7"/>
        <v>0</v>
      </c>
      <c r="M39" s="5">
        <f t="shared" si="8"/>
        <v>0</v>
      </c>
      <c r="N39" s="5">
        <f t="shared" si="9"/>
        <v>0</v>
      </c>
      <c r="O39" s="5">
        <f t="shared" si="10"/>
        <v>0</v>
      </c>
      <c r="P39" s="4">
        <f t="shared" si="11"/>
        <v>0</v>
      </c>
    </row>
    <row r="40" spans="1:16" ht="12">
      <c r="A40" s="1"/>
      <c r="B40" s="1"/>
      <c r="C40" s="6"/>
      <c r="D40" s="42"/>
      <c r="E40" s="30"/>
      <c r="F40" s="3"/>
      <c r="G40" s="3"/>
      <c r="H40" s="4"/>
      <c r="I40" s="4"/>
      <c r="J40" s="4"/>
      <c r="K40" s="4"/>
      <c r="L40" s="3">
        <f t="shared" si="7"/>
        <v>0</v>
      </c>
      <c r="M40" s="5">
        <f t="shared" si="8"/>
        <v>0</v>
      </c>
      <c r="N40" s="5">
        <f t="shared" si="9"/>
        <v>0</v>
      </c>
      <c r="O40" s="5">
        <f t="shared" si="10"/>
        <v>0</v>
      </c>
      <c r="P40" s="4">
        <f t="shared" si="11"/>
        <v>0</v>
      </c>
    </row>
    <row r="41" spans="1:16" ht="12">
      <c r="A41" s="1"/>
      <c r="B41" s="1"/>
      <c r="C41" s="43" t="s">
        <v>153</v>
      </c>
      <c r="D41" s="42"/>
      <c r="E41" s="30"/>
      <c r="F41" s="3"/>
      <c r="G41" s="3"/>
      <c r="H41" s="4">
        <f>ROUND(G41*F41,2)</f>
        <v>0</v>
      </c>
      <c r="I41" s="2"/>
      <c r="J41" s="4"/>
      <c r="K41" s="4"/>
      <c r="L41" s="3">
        <f t="shared" si="7"/>
        <v>0</v>
      </c>
      <c r="M41" s="5">
        <f t="shared" si="8"/>
        <v>0</v>
      </c>
      <c r="N41" s="5">
        <f t="shared" si="9"/>
        <v>0</v>
      </c>
      <c r="O41" s="5">
        <f t="shared" si="10"/>
        <v>0</v>
      </c>
      <c r="P41" s="4">
        <f t="shared" si="11"/>
        <v>0</v>
      </c>
    </row>
    <row r="42" spans="1:16" ht="24">
      <c r="A42" s="1">
        <f>A39+1</f>
        <v>5</v>
      </c>
      <c r="B42" s="1" t="s">
        <v>43</v>
      </c>
      <c r="C42" s="6" t="s">
        <v>22</v>
      </c>
      <c r="D42" s="42" t="s">
        <v>13</v>
      </c>
      <c r="E42" s="30">
        <v>58</v>
      </c>
      <c r="F42" s="3"/>
      <c r="G42" s="3"/>
      <c r="H42" s="4">
        <f>ROUND(G42*F42,2)</f>
        <v>0</v>
      </c>
      <c r="I42" s="2"/>
      <c r="J42" s="2"/>
      <c r="K42" s="4"/>
      <c r="L42" s="3">
        <f t="shared" si="7"/>
        <v>0</v>
      </c>
      <c r="M42" s="5">
        <f t="shared" si="8"/>
        <v>0</v>
      </c>
      <c r="N42" s="5">
        <f t="shared" si="9"/>
        <v>0</v>
      </c>
      <c r="O42" s="5">
        <f t="shared" si="10"/>
        <v>0</v>
      </c>
      <c r="P42" s="4">
        <f t="shared" si="11"/>
        <v>0</v>
      </c>
    </row>
    <row r="43" spans="1:16" ht="12">
      <c r="A43" s="1"/>
      <c r="B43" s="1"/>
      <c r="C43" s="6"/>
      <c r="D43" s="42"/>
      <c r="E43" s="30"/>
      <c r="F43" s="3"/>
      <c r="G43" s="3"/>
      <c r="H43" s="4"/>
      <c r="I43" s="2"/>
      <c r="J43" s="2"/>
      <c r="K43" s="4"/>
      <c r="L43" s="3">
        <f t="shared" si="7"/>
        <v>0</v>
      </c>
      <c r="M43" s="5">
        <f t="shared" si="8"/>
        <v>0</v>
      </c>
      <c r="N43" s="5">
        <f t="shared" si="9"/>
        <v>0</v>
      </c>
      <c r="O43" s="5">
        <f t="shared" si="10"/>
        <v>0</v>
      </c>
      <c r="P43" s="4">
        <f t="shared" si="11"/>
        <v>0</v>
      </c>
    </row>
    <row r="44" spans="1:16" ht="12">
      <c r="A44" s="1"/>
      <c r="B44" s="1"/>
      <c r="C44" s="43" t="s">
        <v>154</v>
      </c>
      <c r="D44" s="42"/>
      <c r="E44" s="45"/>
      <c r="F44" s="3"/>
      <c r="G44" s="3"/>
      <c r="H44" s="4"/>
      <c r="I44" s="2"/>
      <c r="J44" s="2"/>
      <c r="K44" s="4"/>
      <c r="L44" s="3">
        <f t="shared" si="7"/>
        <v>0</v>
      </c>
      <c r="M44" s="5">
        <f t="shared" si="8"/>
        <v>0</v>
      </c>
      <c r="N44" s="5">
        <f t="shared" si="9"/>
        <v>0</v>
      </c>
      <c r="O44" s="5">
        <f t="shared" si="10"/>
        <v>0</v>
      </c>
      <c r="P44" s="4">
        <f t="shared" si="11"/>
        <v>0</v>
      </c>
    </row>
    <row r="45" spans="1:16" ht="36">
      <c r="A45" s="1">
        <f>A42+1</f>
        <v>6</v>
      </c>
      <c r="B45" s="1" t="s">
        <v>43</v>
      </c>
      <c r="C45" s="6" t="s">
        <v>158</v>
      </c>
      <c r="D45" s="42" t="s">
        <v>13</v>
      </c>
      <c r="E45" s="30">
        <v>32</v>
      </c>
      <c r="F45" s="3"/>
      <c r="G45" s="3"/>
      <c r="H45" s="4">
        <f>ROUND(G45*F45,2)</f>
        <v>0</v>
      </c>
      <c r="I45" s="2"/>
      <c r="J45" s="2"/>
      <c r="K45" s="4"/>
      <c r="L45" s="3">
        <f>ROUND(F45*E45,2)</f>
        <v>0</v>
      </c>
      <c r="M45" s="5">
        <f>ROUND(H45*E45,2)</f>
        <v>0</v>
      </c>
      <c r="N45" s="5">
        <f>ROUND(I45*E45,2)</f>
        <v>0</v>
      </c>
      <c r="O45" s="5">
        <f>ROUND(J45*E45,2)</f>
        <v>0</v>
      </c>
      <c r="P45" s="4">
        <f>ROUND(M45+N45+O45,2)</f>
        <v>0</v>
      </c>
    </row>
    <row r="46" spans="1:16" ht="12">
      <c r="A46" s="1"/>
      <c r="B46" s="1"/>
      <c r="C46" s="6"/>
      <c r="D46" s="42"/>
      <c r="E46" s="30"/>
      <c r="F46" s="3"/>
      <c r="G46" s="3"/>
      <c r="H46" s="4"/>
      <c r="I46" s="2"/>
      <c r="J46" s="2"/>
      <c r="K46" s="4"/>
      <c r="L46" s="3">
        <f t="shared" si="7"/>
        <v>0</v>
      </c>
      <c r="M46" s="5">
        <f t="shared" si="8"/>
        <v>0</v>
      </c>
      <c r="N46" s="5">
        <f t="shared" si="9"/>
        <v>0</v>
      </c>
      <c r="O46" s="5">
        <f t="shared" si="10"/>
        <v>0</v>
      </c>
      <c r="P46" s="4">
        <f t="shared" si="11"/>
        <v>0</v>
      </c>
    </row>
    <row r="47" spans="1:16" ht="12">
      <c r="A47" s="46"/>
      <c r="B47" s="46"/>
      <c r="C47" s="43" t="s">
        <v>155</v>
      </c>
      <c r="D47" s="42"/>
      <c r="E47" s="30"/>
      <c r="F47" s="3"/>
      <c r="G47" s="3"/>
      <c r="H47" s="4"/>
      <c r="I47" s="2"/>
      <c r="J47" s="2"/>
      <c r="K47" s="4"/>
      <c r="L47" s="3">
        <f t="shared" si="7"/>
        <v>0</v>
      </c>
      <c r="M47" s="5">
        <f t="shared" si="8"/>
        <v>0</v>
      </c>
      <c r="N47" s="5">
        <f t="shared" si="9"/>
        <v>0</v>
      </c>
      <c r="O47" s="5">
        <f t="shared" si="10"/>
        <v>0</v>
      </c>
      <c r="P47" s="4">
        <f t="shared" si="11"/>
        <v>0</v>
      </c>
    </row>
    <row r="48" spans="1:16" ht="24">
      <c r="A48" s="1">
        <f>A45+1</f>
        <v>7</v>
      </c>
      <c r="B48" s="1" t="s">
        <v>43</v>
      </c>
      <c r="C48" s="6" t="s">
        <v>89</v>
      </c>
      <c r="D48" s="42" t="s">
        <v>10</v>
      </c>
      <c r="E48" s="30">
        <v>9</v>
      </c>
      <c r="F48" s="3"/>
      <c r="G48" s="3"/>
      <c r="H48" s="4">
        <f>ROUND(G48*F48,2)</f>
        <v>0</v>
      </c>
      <c r="I48" s="2"/>
      <c r="J48" s="4"/>
      <c r="K48" s="4"/>
      <c r="L48" s="3">
        <f t="shared" si="7"/>
        <v>0</v>
      </c>
      <c r="M48" s="5">
        <f t="shared" si="8"/>
        <v>0</v>
      </c>
      <c r="N48" s="5">
        <f t="shared" si="9"/>
        <v>0</v>
      </c>
      <c r="O48" s="5">
        <f t="shared" si="10"/>
        <v>0</v>
      </c>
      <c r="P48" s="4">
        <f t="shared" si="11"/>
        <v>0</v>
      </c>
    </row>
    <row r="49" spans="1:16" ht="36">
      <c r="A49" s="1">
        <v>8</v>
      </c>
      <c r="B49" s="1" t="s">
        <v>43</v>
      </c>
      <c r="C49" s="6" t="s">
        <v>148</v>
      </c>
      <c r="D49" s="42" t="s">
        <v>10</v>
      </c>
      <c r="E49" s="30">
        <v>1</v>
      </c>
      <c r="F49" s="3"/>
      <c r="G49" s="3"/>
      <c r="H49" s="4">
        <f>ROUND(G49*F49,2)</f>
        <v>0</v>
      </c>
      <c r="I49" s="2"/>
      <c r="J49" s="4"/>
      <c r="K49" s="4"/>
      <c r="L49" s="3">
        <f>ROUND(F49*E49,2)</f>
        <v>0</v>
      </c>
      <c r="M49" s="5">
        <f>ROUND(H49*E49,2)</f>
        <v>0</v>
      </c>
      <c r="N49" s="5">
        <f>ROUND(I49*E49,2)</f>
        <v>0</v>
      </c>
      <c r="O49" s="5">
        <f>ROUND(J49*E49,2)</f>
        <v>0</v>
      </c>
      <c r="P49" s="4">
        <f>ROUND(M49+N49+O49,2)</f>
        <v>0</v>
      </c>
    </row>
    <row r="50" spans="1:16" ht="36">
      <c r="A50" s="136">
        <f>A49+1</f>
        <v>9</v>
      </c>
      <c r="B50" s="136" t="s">
        <v>43</v>
      </c>
      <c r="C50" s="47" t="s">
        <v>149</v>
      </c>
      <c r="D50" s="62" t="s">
        <v>23</v>
      </c>
      <c r="E50" s="61">
        <v>23</v>
      </c>
      <c r="F50" s="137"/>
      <c r="G50" s="137"/>
      <c r="H50" s="138">
        <f>ROUND(G50*F50,2)</f>
        <v>0</v>
      </c>
      <c r="I50" s="139"/>
      <c r="J50" s="139"/>
      <c r="K50" s="140"/>
      <c r="L50" s="137">
        <f>ROUND(F50*E50,2)</f>
        <v>0</v>
      </c>
      <c r="M50" s="141">
        <f>ROUND(H50*E50,2)</f>
        <v>0</v>
      </c>
      <c r="N50" s="141">
        <f>ROUND(I50*E50,2)</f>
        <v>0</v>
      </c>
      <c r="O50" s="141">
        <f>ROUND(J50*E50,2)</f>
        <v>0</v>
      </c>
      <c r="P50" s="137">
        <f>SUM(M50:O50)</f>
        <v>0</v>
      </c>
    </row>
    <row r="51" spans="1:16" ht="12">
      <c r="A51" s="1"/>
      <c r="B51" s="1"/>
      <c r="C51" s="6" t="s">
        <v>160</v>
      </c>
      <c r="D51" s="42" t="s">
        <v>13</v>
      </c>
      <c r="E51" s="30">
        <v>58</v>
      </c>
      <c r="F51" s="135"/>
      <c r="G51" s="94"/>
      <c r="H51" s="92">
        <f>ROUND(G51*F51,2)</f>
        <v>0</v>
      </c>
      <c r="I51" s="92"/>
      <c r="J51" s="92"/>
      <c r="K51" s="92"/>
      <c r="L51" s="94">
        <f>ROUND(F51*E51,2)</f>
        <v>0</v>
      </c>
      <c r="M51" s="93">
        <f>ROUND(H51*E51,2)</f>
        <v>0</v>
      </c>
      <c r="N51" s="93">
        <f>ROUND(I51*E51,2)</f>
        <v>0</v>
      </c>
      <c r="O51" s="93">
        <f>ROUND(J51*E51,2)</f>
        <v>0</v>
      </c>
      <c r="P51" s="92">
        <f>ROUND(M51+N51+O51,2)</f>
        <v>0</v>
      </c>
    </row>
    <row r="52" spans="1:16" ht="12.75">
      <c r="A52" s="1"/>
      <c r="B52" s="1"/>
      <c r="C52" s="6" t="s">
        <v>161</v>
      </c>
      <c r="D52" s="42"/>
      <c r="E52" s="30"/>
      <c r="F52" s="142"/>
      <c r="G52" s="142"/>
      <c r="H52" s="4"/>
      <c r="I52" s="143"/>
      <c r="J52" s="143"/>
      <c r="K52" s="144"/>
      <c r="L52" s="142"/>
      <c r="M52" s="5"/>
      <c r="N52" s="5"/>
      <c r="O52" s="5"/>
      <c r="P52" s="142"/>
    </row>
    <row r="53" spans="1:16" ht="12">
      <c r="A53" s="195" t="s">
        <v>44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7"/>
      <c r="L53" s="20">
        <f>SUM(L14:L48)</f>
        <v>0</v>
      </c>
      <c r="M53" s="20">
        <f>SUM(M14:M48)</f>
        <v>0</v>
      </c>
      <c r="N53" s="20">
        <f>SUM(N14:N48)</f>
        <v>0</v>
      </c>
      <c r="O53" s="20">
        <f>SUM(O14:O48)</f>
        <v>0</v>
      </c>
      <c r="P53" s="20">
        <f>SUM(P14:P48)</f>
        <v>0</v>
      </c>
    </row>
    <row r="54" spans="1:16" ht="12">
      <c r="A54" s="198" t="s">
        <v>45</v>
      </c>
      <c r="B54" s="199"/>
      <c r="C54" s="199"/>
      <c r="D54" s="199"/>
      <c r="E54" s="199"/>
      <c r="F54" s="199"/>
      <c r="G54" s="199"/>
      <c r="H54" s="199"/>
      <c r="I54" s="199"/>
      <c r="J54" s="199"/>
      <c r="K54" s="200"/>
      <c r="L54" s="31"/>
      <c r="M54" s="32"/>
      <c r="N54" s="32">
        <f>N53*L54</f>
        <v>0</v>
      </c>
      <c r="O54" s="32"/>
      <c r="P54" s="9">
        <f>N54</f>
        <v>0</v>
      </c>
    </row>
    <row r="55" spans="1:16" ht="12">
      <c r="A55" s="193" t="s">
        <v>46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9"/>
      <c r="M55" s="21">
        <f>SUM(M53:M54)</f>
        <v>0</v>
      </c>
      <c r="N55" s="21">
        <f>SUM(N53:N54)</f>
        <v>0</v>
      </c>
      <c r="O55" s="21">
        <f>SUM(O53:O54)</f>
        <v>0</v>
      </c>
      <c r="P55" s="21">
        <f>SUM(P53:P54)</f>
        <v>0</v>
      </c>
    </row>
    <row r="56" ht="12">
      <c r="C56" s="22"/>
    </row>
    <row r="57" spans="3:16" ht="12">
      <c r="C57" s="35"/>
      <c r="O57" s="23" t="s">
        <v>44</v>
      </c>
      <c r="P57" s="24">
        <f>P55</f>
        <v>0</v>
      </c>
    </row>
    <row r="58" spans="3:16" ht="12">
      <c r="C58" s="35"/>
      <c r="O58" s="23"/>
      <c r="P58" s="24"/>
    </row>
    <row r="59" spans="1:16" ht="12">
      <c r="A59" s="194" t="s">
        <v>47</v>
      </c>
      <c r="B59" s="194"/>
      <c r="C59" s="25"/>
      <c r="D59" s="37"/>
      <c r="E59" s="37"/>
      <c r="F59" s="186"/>
      <c r="G59" s="186"/>
      <c r="H59" s="38"/>
      <c r="I59" s="36" t="s">
        <v>48</v>
      </c>
      <c r="J59" s="185"/>
      <c r="K59" s="185"/>
      <c r="L59" s="185"/>
      <c r="M59" s="185"/>
      <c r="N59" s="186"/>
      <c r="O59" s="186"/>
      <c r="P59" s="38"/>
    </row>
    <row r="60" spans="1:16" ht="12">
      <c r="A60" s="38"/>
      <c r="B60" s="189" t="s">
        <v>49</v>
      </c>
      <c r="C60" s="189"/>
      <c r="D60" s="189"/>
      <c r="E60" s="189"/>
      <c r="F60" s="189"/>
      <c r="G60" s="189"/>
      <c r="H60" s="38"/>
      <c r="I60" s="38"/>
      <c r="J60" s="190" t="s">
        <v>49</v>
      </c>
      <c r="K60" s="190"/>
      <c r="L60" s="190"/>
      <c r="M60" s="190"/>
      <c r="N60" s="190"/>
      <c r="O60" s="190"/>
      <c r="P60" s="38"/>
    </row>
    <row r="61" spans="1:16" ht="12">
      <c r="A61" s="188"/>
      <c r="B61" s="188"/>
      <c r="C61" s="188"/>
      <c r="D61" s="38"/>
      <c r="E61" s="38"/>
      <c r="F61" s="38"/>
      <c r="G61" s="38"/>
      <c r="H61" s="38"/>
      <c r="I61" s="188"/>
      <c r="J61" s="188"/>
      <c r="K61" s="188"/>
      <c r="L61" s="38"/>
      <c r="M61" s="38"/>
      <c r="N61" s="38"/>
      <c r="O61" s="38"/>
      <c r="P61" s="38"/>
    </row>
  </sheetData>
  <sheetProtection/>
  <mergeCells count="28">
    <mergeCell ref="I61:K61"/>
    <mergeCell ref="B60:G60"/>
    <mergeCell ref="J60:O60"/>
    <mergeCell ref="A61:C61"/>
    <mergeCell ref="L11:P11"/>
    <mergeCell ref="A53:K53"/>
    <mergeCell ref="A54:K54"/>
    <mergeCell ref="A55:K55"/>
    <mergeCell ref="A59:B59"/>
    <mergeCell ref="F59:G59"/>
    <mergeCell ref="J59:M59"/>
    <mergeCell ref="N59:O59"/>
    <mergeCell ref="L9:M9"/>
    <mergeCell ref="N9:O9"/>
    <mergeCell ref="K10:N10"/>
    <mergeCell ref="O10:P10"/>
    <mergeCell ref="A11:A12"/>
    <mergeCell ref="B11:B12"/>
    <mergeCell ref="C11:C12"/>
    <mergeCell ref="D11:D12"/>
    <mergeCell ref="E11:E12"/>
    <mergeCell ref="F11:K11"/>
    <mergeCell ref="A1:P1"/>
    <mergeCell ref="A2:P2"/>
    <mergeCell ref="A5:P5"/>
    <mergeCell ref="A6:G6"/>
    <mergeCell ref="L8:M8"/>
    <mergeCell ref="N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32"/>
  <sheetViews>
    <sheetView showZeros="0" view="pageBreakPreview" zoomScaleSheetLayoutView="100" zoomScalePageLayoutView="0" workbookViewId="0" topLeftCell="A13">
      <selection activeCell="P32" sqref="P32"/>
    </sheetView>
  </sheetViews>
  <sheetFormatPr defaultColWidth="9.00390625" defaultRowHeight="12.75"/>
  <cols>
    <col min="1" max="1" width="4.25390625" style="73" customWidth="1"/>
    <col min="2" max="2" width="4.375" style="73" customWidth="1"/>
    <col min="3" max="3" width="36.25390625" style="73" customWidth="1"/>
    <col min="4" max="4" width="7.00390625" style="73" customWidth="1"/>
    <col min="5" max="5" width="7.25390625" style="73" customWidth="1"/>
    <col min="6" max="6" width="6.25390625" style="73" customWidth="1"/>
    <col min="7" max="7" width="5.125" style="73" customWidth="1"/>
    <col min="8" max="8" width="7.00390625" style="73" customWidth="1"/>
    <col min="9" max="9" width="8.00390625" style="73" customWidth="1"/>
    <col min="10" max="10" width="7.75390625" style="73" customWidth="1"/>
    <col min="11" max="11" width="8.75390625" style="73" customWidth="1"/>
    <col min="12" max="12" width="7.625" style="73" customWidth="1"/>
    <col min="13" max="13" width="7.75390625" style="73" customWidth="1"/>
    <col min="14" max="14" width="9.875" style="73" customWidth="1"/>
    <col min="15" max="15" width="9.125" style="73" customWidth="1"/>
    <col min="16" max="16" width="9.875" style="73" customWidth="1"/>
    <col min="17" max="16384" width="9.125" style="73" customWidth="1"/>
  </cols>
  <sheetData>
    <row r="1" spans="1:16" ht="12.75" customHeight="1">
      <c r="A1" s="201" t="s">
        <v>70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2">
      <c r="A2" s="202" t="s">
        <v>131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4" s="72" customFormat="1" ht="13.5" customHeight="1">
      <c r="A4" s="72" t="s">
        <v>63</v>
      </c>
    </row>
    <row r="5" spans="1:16" s="72" customFormat="1" ht="12">
      <c r="A5" s="171" t="s">
        <v>61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9" s="72" customFormat="1" ht="12">
      <c r="A6" s="171" t="s">
        <v>62</v>
      </c>
      <c r="B6" s="171"/>
      <c r="C6" s="171"/>
      <c r="D6" s="171"/>
      <c r="E6" s="171"/>
      <c r="F6" s="171"/>
      <c r="G6" s="171"/>
      <c r="H6" s="74"/>
      <c r="I6" s="74"/>
    </row>
    <row r="7" spans="1:2" ht="12">
      <c r="A7" s="87" t="s">
        <v>88</v>
      </c>
      <c r="B7" s="87"/>
    </row>
    <row r="8" spans="1:16" ht="12">
      <c r="A8" s="88"/>
      <c r="B8" s="88"/>
      <c r="L8" s="202" t="s">
        <v>27</v>
      </c>
      <c r="M8" s="202"/>
      <c r="N8" s="203">
        <f>P25</f>
        <v>0</v>
      </c>
      <c r="O8" s="202"/>
      <c r="P8" s="73" t="s">
        <v>28</v>
      </c>
    </row>
    <row r="9" spans="12:15" ht="12">
      <c r="L9" s="202" t="s">
        <v>29</v>
      </c>
      <c r="M9" s="202"/>
      <c r="N9" s="180" t="s">
        <v>174</v>
      </c>
      <c r="O9" s="180"/>
    </row>
    <row r="10" spans="11:16" ht="12">
      <c r="K10" s="202"/>
      <c r="L10" s="202"/>
      <c r="M10" s="202"/>
      <c r="N10" s="202"/>
      <c r="O10" s="207"/>
      <c r="P10" s="207"/>
    </row>
    <row r="11" spans="1:16" ht="12.75" customHeight="1">
      <c r="A11" s="204" t="s">
        <v>30</v>
      </c>
      <c r="B11" s="205" t="s">
        <v>31</v>
      </c>
      <c r="C11" s="204" t="s">
        <v>32</v>
      </c>
      <c r="D11" s="204" t="s">
        <v>1</v>
      </c>
      <c r="E11" s="204" t="s">
        <v>26</v>
      </c>
      <c r="F11" s="204" t="s">
        <v>33</v>
      </c>
      <c r="G11" s="204"/>
      <c r="H11" s="204"/>
      <c r="I11" s="204"/>
      <c r="J11" s="204"/>
      <c r="K11" s="204"/>
      <c r="L11" s="204" t="s">
        <v>34</v>
      </c>
      <c r="M11" s="204"/>
      <c r="N11" s="204"/>
      <c r="O11" s="204"/>
      <c r="P11" s="204"/>
    </row>
    <row r="12" spans="1:16" ht="74.25" customHeight="1">
      <c r="A12" s="204"/>
      <c r="B12" s="205"/>
      <c r="C12" s="204"/>
      <c r="D12" s="204"/>
      <c r="E12" s="204"/>
      <c r="F12" s="90" t="s">
        <v>35</v>
      </c>
      <c r="G12" s="90" t="s">
        <v>36</v>
      </c>
      <c r="H12" s="89" t="s">
        <v>37</v>
      </c>
      <c r="I12" s="89" t="s">
        <v>38</v>
      </c>
      <c r="J12" s="89" t="s">
        <v>39</v>
      </c>
      <c r="K12" s="89" t="s">
        <v>40</v>
      </c>
      <c r="L12" s="90" t="s">
        <v>41</v>
      </c>
      <c r="M12" s="89" t="s">
        <v>37</v>
      </c>
      <c r="N12" s="89" t="s">
        <v>38</v>
      </c>
      <c r="O12" s="89" t="s">
        <v>39</v>
      </c>
      <c r="P12" s="89" t="s">
        <v>42</v>
      </c>
    </row>
    <row r="13" spans="1:16" ht="12">
      <c r="A13" s="89">
        <v>1</v>
      </c>
      <c r="B13" s="89">
        <f>A13+1</f>
        <v>2</v>
      </c>
      <c r="C13" s="89">
        <f aca="true" t="shared" si="0" ref="C13:P13">B13+1</f>
        <v>3</v>
      </c>
      <c r="D13" s="89">
        <f t="shared" si="0"/>
        <v>4</v>
      </c>
      <c r="E13" s="89">
        <f t="shared" si="0"/>
        <v>5</v>
      </c>
      <c r="F13" s="89">
        <f t="shared" si="0"/>
        <v>6</v>
      </c>
      <c r="G13" s="89">
        <f t="shared" si="0"/>
        <v>7</v>
      </c>
      <c r="H13" s="89">
        <f t="shared" si="0"/>
        <v>8</v>
      </c>
      <c r="I13" s="89">
        <f t="shared" si="0"/>
        <v>9</v>
      </c>
      <c r="J13" s="89">
        <f t="shared" si="0"/>
        <v>10</v>
      </c>
      <c r="K13" s="89">
        <f t="shared" si="0"/>
        <v>11</v>
      </c>
      <c r="L13" s="89">
        <f t="shared" si="0"/>
        <v>12</v>
      </c>
      <c r="M13" s="89">
        <f t="shared" si="0"/>
        <v>13</v>
      </c>
      <c r="N13" s="89">
        <f t="shared" si="0"/>
        <v>14</v>
      </c>
      <c r="O13" s="89">
        <f t="shared" si="0"/>
        <v>15</v>
      </c>
      <c r="P13" s="89">
        <f t="shared" si="0"/>
        <v>16</v>
      </c>
    </row>
    <row r="14" spans="1:16" ht="12">
      <c r="A14" s="89"/>
      <c r="B14" s="89"/>
      <c r="C14" s="19" t="s">
        <v>150</v>
      </c>
      <c r="D14" s="49"/>
      <c r="E14" s="49"/>
      <c r="F14" s="91"/>
      <c r="G14" s="91"/>
      <c r="H14" s="92"/>
      <c r="I14" s="92"/>
      <c r="J14" s="92"/>
      <c r="K14" s="92">
        <f aca="true" t="shared" si="1" ref="K14:K21">ROUND(H14+I14+J14,2)</f>
        <v>0</v>
      </c>
      <c r="L14" s="91"/>
      <c r="M14" s="93">
        <f aca="true" t="shared" si="2" ref="M14:M21">ROUND(H14*E14,2)</f>
        <v>0</v>
      </c>
      <c r="N14" s="93">
        <f aca="true" t="shared" si="3" ref="N14:N21">ROUND(I14*E14,2)</f>
        <v>0</v>
      </c>
      <c r="O14" s="93">
        <f aca="true" t="shared" si="4" ref="O14:O21">ROUND(J14*E14,2)</f>
        <v>0</v>
      </c>
      <c r="P14" s="92">
        <f aca="true" t="shared" si="5" ref="P14:P21">ROUND(M14+N14+O14,2)</f>
        <v>0</v>
      </c>
    </row>
    <row r="15" spans="1:16" ht="36">
      <c r="A15" s="89">
        <v>1</v>
      </c>
      <c r="B15" s="89" t="s">
        <v>43</v>
      </c>
      <c r="C15" s="108" t="s">
        <v>90</v>
      </c>
      <c r="D15" s="75" t="s">
        <v>10</v>
      </c>
      <c r="E15" s="75">
        <v>6</v>
      </c>
      <c r="F15" s="94"/>
      <c r="G15" s="94"/>
      <c r="H15" s="92">
        <f aca="true" t="shared" si="6" ref="H15:H21">ROUND(G15*F15,2)</f>
        <v>0</v>
      </c>
      <c r="I15" s="92"/>
      <c r="J15" s="92"/>
      <c r="K15" s="92">
        <f t="shared" si="1"/>
        <v>0</v>
      </c>
      <c r="L15" s="94">
        <f aca="true" t="shared" si="7" ref="L15:L21">ROUND(F15*E15,2)</f>
        <v>0</v>
      </c>
      <c r="M15" s="93">
        <f t="shared" si="2"/>
        <v>0</v>
      </c>
      <c r="N15" s="93">
        <f t="shared" si="3"/>
        <v>0</v>
      </c>
      <c r="O15" s="93">
        <f t="shared" si="4"/>
        <v>0</v>
      </c>
      <c r="P15" s="92">
        <f t="shared" si="5"/>
        <v>0</v>
      </c>
    </row>
    <row r="16" spans="1:16" ht="36">
      <c r="A16" s="89">
        <f aca="true" t="shared" si="8" ref="A16:A21">A15+1</f>
        <v>2</v>
      </c>
      <c r="B16" s="89" t="s">
        <v>43</v>
      </c>
      <c r="C16" s="108" t="s">
        <v>91</v>
      </c>
      <c r="D16" s="75" t="s">
        <v>2</v>
      </c>
      <c r="E16" s="75">
        <v>83</v>
      </c>
      <c r="F16" s="94"/>
      <c r="G16" s="94"/>
      <c r="H16" s="92">
        <f t="shared" si="6"/>
        <v>0</v>
      </c>
      <c r="I16" s="92"/>
      <c r="J16" s="92"/>
      <c r="K16" s="92">
        <f t="shared" si="1"/>
        <v>0</v>
      </c>
      <c r="L16" s="94">
        <f t="shared" si="7"/>
        <v>0</v>
      </c>
      <c r="M16" s="93">
        <f t="shared" si="2"/>
        <v>0</v>
      </c>
      <c r="N16" s="93">
        <f t="shared" si="3"/>
        <v>0</v>
      </c>
      <c r="O16" s="93">
        <f t="shared" si="4"/>
        <v>0</v>
      </c>
      <c r="P16" s="92">
        <f t="shared" si="5"/>
        <v>0</v>
      </c>
    </row>
    <row r="17" spans="1:16" ht="48">
      <c r="A17" s="89">
        <f t="shared" si="8"/>
        <v>3</v>
      </c>
      <c r="B17" s="89" t="s">
        <v>43</v>
      </c>
      <c r="C17" s="108" t="s">
        <v>92</v>
      </c>
      <c r="D17" s="75" t="s">
        <v>8</v>
      </c>
      <c r="E17" s="75">
        <v>2</v>
      </c>
      <c r="F17" s="94"/>
      <c r="G17" s="94"/>
      <c r="H17" s="92">
        <f t="shared" si="6"/>
        <v>0</v>
      </c>
      <c r="I17" s="92"/>
      <c r="J17" s="92"/>
      <c r="K17" s="92">
        <f t="shared" si="1"/>
        <v>0</v>
      </c>
      <c r="L17" s="94">
        <f t="shared" si="7"/>
        <v>0</v>
      </c>
      <c r="M17" s="93">
        <f t="shared" si="2"/>
        <v>0</v>
      </c>
      <c r="N17" s="93">
        <f t="shared" si="3"/>
        <v>0</v>
      </c>
      <c r="O17" s="93">
        <f t="shared" si="4"/>
        <v>0</v>
      </c>
      <c r="P17" s="92">
        <f t="shared" si="5"/>
        <v>0</v>
      </c>
    </row>
    <row r="18" spans="1:16" ht="48">
      <c r="A18" s="89">
        <f t="shared" si="8"/>
        <v>4</v>
      </c>
      <c r="B18" s="89" t="s">
        <v>43</v>
      </c>
      <c r="C18" s="108" t="s">
        <v>93</v>
      </c>
      <c r="D18" s="75" t="s">
        <v>8</v>
      </c>
      <c r="E18" s="75">
        <v>6</v>
      </c>
      <c r="F18" s="94"/>
      <c r="G18" s="94"/>
      <c r="H18" s="92">
        <f t="shared" si="6"/>
        <v>0</v>
      </c>
      <c r="I18" s="49"/>
      <c r="J18" s="92"/>
      <c r="K18" s="92">
        <f t="shared" si="1"/>
        <v>0</v>
      </c>
      <c r="L18" s="94">
        <f t="shared" si="7"/>
        <v>0</v>
      </c>
      <c r="M18" s="93">
        <f t="shared" si="2"/>
        <v>0</v>
      </c>
      <c r="N18" s="93">
        <f t="shared" si="3"/>
        <v>0</v>
      </c>
      <c r="O18" s="93">
        <f t="shared" si="4"/>
        <v>0</v>
      </c>
      <c r="P18" s="92">
        <f t="shared" si="5"/>
        <v>0</v>
      </c>
    </row>
    <row r="19" spans="1:16" ht="24">
      <c r="A19" s="89">
        <f t="shared" si="8"/>
        <v>5</v>
      </c>
      <c r="B19" s="89" t="s">
        <v>43</v>
      </c>
      <c r="C19" s="108" t="s">
        <v>94</v>
      </c>
      <c r="D19" s="75" t="s">
        <v>24</v>
      </c>
      <c r="E19" s="75">
        <v>2</v>
      </c>
      <c r="F19" s="94"/>
      <c r="G19" s="94"/>
      <c r="H19" s="92">
        <f t="shared" si="6"/>
        <v>0</v>
      </c>
      <c r="I19" s="49"/>
      <c r="J19" s="49"/>
      <c r="K19" s="92">
        <f t="shared" si="1"/>
        <v>0</v>
      </c>
      <c r="L19" s="94">
        <f t="shared" si="7"/>
        <v>0</v>
      </c>
      <c r="M19" s="93">
        <f t="shared" si="2"/>
        <v>0</v>
      </c>
      <c r="N19" s="93">
        <f t="shared" si="3"/>
        <v>0</v>
      </c>
      <c r="O19" s="93">
        <f t="shared" si="4"/>
        <v>0</v>
      </c>
      <c r="P19" s="92">
        <f t="shared" si="5"/>
        <v>0</v>
      </c>
    </row>
    <row r="20" spans="1:16" ht="24">
      <c r="A20" s="89">
        <f t="shared" si="8"/>
        <v>6</v>
      </c>
      <c r="B20" s="89" t="s">
        <v>43</v>
      </c>
      <c r="C20" s="108" t="s">
        <v>25</v>
      </c>
      <c r="D20" s="75" t="s">
        <v>24</v>
      </c>
      <c r="E20" s="75">
        <v>21</v>
      </c>
      <c r="F20" s="94"/>
      <c r="G20" s="94"/>
      <c r="H20" s="92">
        <f t="shared" si="6"/>
        <v>0</v>
      </c>
      <c r="I20" s="92"/>
      <c r="J20" s="92"/>
      <c r="K20" s="92">
        <f t="shared" si="1"/>
        <v>0</v>
      </c>
      <c r="L20" s="94">
        <f t="shared" si="7"/>
        <v>0</v>
      </c>
      <c r="M20" s="93">
        <f t="shared" si="2"/>
        <v>0</v>
      </c>
      <c r="N20" s="93">
        <f t="shared" si="3"/>
        <v>0</v>
      </c>
      <c r="O20" s="93">
        <f t="shared" si="4"/>
        <v>0</v>
      </c>
      <c r="P20" s="92">
        <f t="shared" si="5"/>
        <v>0</v>
      </c>
    </row>
    <row r="21" spans="1:16" ht="24">
      <c r="A21" s="89">
        <f t="shared" si="8"/>
        <v>7</v>
      </c>
      <c r="B21" s="89" t="s">
        <v>43</v>
      </c>
      <c r="C21" s="108" t="s">
        <v>143</v>
      </c>
      <c r="D21" s="49" t="s">
        <v>2</v>
      </c>
      <c r="E21" s="49">
        <v>2</v>
      </c>
      <c r="F21" s="3"/>
      <c r="G21" s="3"/>
      <c r="H21" s="4">
        <f t="shared" si="6"/>
        <v>0</v>
      </c>
      <c r="I21" s="4"/>
      <c r="J21" s="4"/>
      <c r="K21" s="4">
        <f t="shared" si="1"/>
        <v>0</v>
      </c>
      <c r="L21" s="3">
        <f t="shared" si="7"/>
        <v>0</v>
      </c>
      <c r="M21" s="5">
        <f t="shared" si="2"/>
        <v>0</v>
      </c>
      <c r="N21" s="5">
        <f t="shared" si="3"/>
        <v>0</v>
      </c>
      <c r="O21" s="5">
        <f t="shared" si="4"/>
        <v>0</v>
      </c>
      <c r="P21" s="4">
        <f t="shared" si="5"/>
        <v>0</v>
      </c>
    </row>
    <row r="22" spans="1:16" ht="12">
      <c r="A22" s="89"/>
      <c r="B22" s="89"/>
      <c r="C22" s="108"/>
      <c r="D22" s="75"/>
      <c r="E22" s="75"/>
      <c r="F22" s="94"/>
      <c r="G22" s="94"/>
      <c r="H22" s="92"/>
      <c r="I22" s="92"/>
      <c r="J22" s="92"/>
      <c r="K22" s="92"/>
      <c r="L22" s="94"/>
      <c r="M22" s="93"/>
      <c r="N22" s="93"/>
      <c r="O22" s="93"/>
      <c r="P22" s="92"/>
    </row>
    <row r="23" spans="1:16" ht="12">
      <c r="A23" s="211" t="s">
        <v>44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3"/>
      <c r="L23" s="95">
        <f>SUM(L14:L22)</f>
        <v>0</v>
      </c>
      <c r="M23" s="95">
        <f>SUM(M14:M22)</f>
        <v>0</v>
      </c>
      <c r="N23" s="95">
        <f>SUM(N14:N22)</f>
        <v>0</v>
      </c>
      <c r="O23" s="95">
        <f>SUM(O14:O22)</f>
        <v>0</v>
      </c>
      <c r="P23" s="95">
        <f>SUM(P14:P22)</f>
        <v>0</v>
      </c>
    </row>
    <row r="24" spans="1:16" ht="12">
      <c r="A24" s="214" t="s">
        <v>45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6"/>
      <c r="L24" s="81"/>
      <c r="M24" s="96"/>
      <c r="N24" s="96">
        <f>N23*L24</f>
        <v>0</v>
      </c>
      <c r="O24" s="96"/>
      <c r="P24" s="85">
        <f>N24</f>
        <v>0</v>
      </c>
    </row>
    <row r="25" spans="1:16" ht="12">
      <c r="A25" s="217" t="s">
        <v>46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85"/>
      <c r="M25" s="97">
        <f>SUM(M23:M24)</f>
        <v>0</v>
      </c>
      <c r="N25" s="97">
        <f>SUM(N23:N24)</f>
        <v>0</v>
      </c>
      <c r="O25" s="97">
        <f>SUM(O23:O24)</f>
        <v>0</v>
      </c>
      <c r="P25" s="97">
        <f>SUM(P23:P24)</f>
        <v>0</v>
      </c>
    </row>
    <row r="26" ht="12">
      <c r="C26" s="98"/>
    </row>
    <row r="27" spans="1:16" ht="12">
      <c r="A27" s="99"/>
      <c r="B27" s="99"/>
      <c r="P27" s="100"/>
    </row>
    <row r="28" spans="3:16" ht="12">
      <c r="C28" s="101"/>
      <c r="O28" s="102" t="s">
        <v>44</v>
      </c>
      <c r="P28" s="103">
        <f>P25</f>
        <v>0</v>
      </c>
    </row>
    <row r="29" spans="3:16" ht="12">
      <c r="C29" s="101"/>
      <c r="O29" s="102"/>
      <c r="P29" s="103"/>
    </row>
    <row r="30" spans="1:16" ht="12">
      <c r="A30" s="218" t="s">
        <v>47</v>
      </c>
      <c r="B30" s="218"/>
      <c r="C30" s="105"/>
      <c r="D30" s="106"/>
      <c r="E30" s="106"/>
      <c r="F30" s="186"/>
      <c r="G30" s="186"/>
      <c r="H30" s="107"/>
      <c r="I30" s="104" t="s">
        <v>48</v>
      </c>
      <c r="J30" s="206"/>
      <c r="K30" s="206"/>
      <c r="L30" s="206"/>
      <c r="M30" s="206"/>
      <c r="N30" s="186"/>
      <c r="O30" s="186"/>
      <c r="P30" s="107"/>
    </row>
    <row r="31" spans="1:16" ht="12">
      <c r="A31" s="107"/>
      <c r="B31" s="208" t="s">
        <v>49</v>
      </c>
      <c r="C31" s="208"/>
      <c r="D31" s="208"/>
      <c r="E31" s="208"/>
      <c r="F31" s="208"/>
      <c r="G31" s="208"/>
      <c r="H31" s="107"/>
      <c r="I31" s="107"/>
      <c r="J31" s="209" t="s">
        <v>49</v>
      </c>
      <c r="K31" s="209"/>
      <c r="L31" s="209"/>
      <c r="M31" s="209"/>
      <c r="N31" s="209"/>
      <c r="O31" s="209"/>
      <c r="P31" s="107"/>
    </row>
    <row r="32" spans="1:16" ht="12">
      <c r="A32" s="210"/>
      <c r="B32" s="210"/>
      <c r="C32" s="210"/>
      <c r="D32" s="107"/>
      <c r="E32" s="107"/>
      <c r="F32" s="107"/>
      <c r="G32" s="107"/>
      <c r="H32" s="107"/>
      <c r="I32" s="188"/>
      <c r="J32" s="188"/>
      <c r="K32" s="188"/>
      <c r="L32" s="107"/>
      <c r="M32" s="107"/>
      <c r="N32" s="107"/>
      <c r="O32" s="107"/>
      <c r="P32" s="107"/>
    </row>
  </sheetData>
  <sheetProtection/>
  <mergeCells count="28">
    <mergeCell ref="I32:K32"/>
    <mergeCell ref="B31:G31"/>
    <mergeCell ref="J31:O31"/>
    <mergeCell ref="A32:C32"/>
    <mergeCell ref="L11:P11"/>
    <mergeCell ref="A23:K23"/>
    <mergeCell ref="A24:K24"/>
    <mergeCell ref="A25:K25"/>
    <mergeCell ref="A30:B30"/>
    <mergeCell ref="F30:G30"/>
    <mergeCell ref="J30:M30"/>
    <mergeCell ref="N30:O30"/>
    <mergeCell ref="L9:M9"/>
    <mergeCell ref="N9:O9"/>
    <mergeCell ref="K10:N10"/>
    <mergeCell ref="O10:P10"/>
    <mergeCell ref="A11:A12"/>
    <mergeCell ref="B11:B12"/>
    <mergeCell ref="C11:C12"/>
    <mergeCell ref="D11:D12"/>
    <mergeCell ref="E11:E12"/>
    <mergeCell ref="F11:K11"/>
    <mergeCell ref="A1:P1"/>
    <mergeCell ref="A2:P2"/>
    <mergeCell ref="A5:P5"/>
    <mergeCell ref="A6:G6"/>
    <mergeCell ref="L8:M8"/>
    <mergeCell ref="N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&amp;C&amp;P</oddFooter>
  </headerFooter>
  <rowBreaks count="1" manualBreakCount="1">
    <brk id="1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Mr.Simpson</dc:creator>
  <cp:keywords/>
  <dc:description/>
  <cp:lastModifiedBy>Zaig_ku</cp:lastModifiedBy>
  <cp:lastPrinted>2016-04-07T17:42:41Z</cp:lastPrinted>
  <dcterms:created xsi:type="dcterms:W3CDTF">2014-01-15T07:16:47Z</dcterms:created>
  <dcterms:modified xsi:type="dcterms:W3CDTF">2016-04-11T07:32:10Z</dcterms:modified>
  <cp:category/>
  <cp:version/>
  <cp:contentType/>
  <cp:contentStatus/>
</cp:coreProperties>
</file>